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370" yWindow="-120" windowWidth="20730" windowHeight="11160" activeTab="1"/>
  </bookViews>
  <sheets>
    <sheet name="Lote 01" sheetId="1" r:id="rId1"/>
    <sheet name="Lote 02" sheetId="2" r:id="rId2"/>
  </sheets>
  <definedNames>
    <definedName name="_xlnm.Print_Area" localSheetId="0">'Lote 01'!$A$1:$F$138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6" i="2" l="1"/>
  <c r="F136" i="1"/>
  <c r="D118" i="2" l="1"/>
  <c r="E107" i="2"/>
  <c r="E111" i="2" s="1"/>
  <c r="E133" i="2" s="1"/>
  <c r="D76" i="2"/>
  <c r="E49" i="2"/>
  <c r="D43" i="2"/>
  <c r="E21" i="2"/>
  <c r="E129" i="2" s="1"/>
  <c r="E35" i="2" l="1"/>
  <c r="E94" i="2"/>
  <c r="E95" i="2" s="1"/>
  <c r="E28" i="2"/>
  <c r="E36" i="2"/>
  <c r="E40" i="2"/>
  <c r="E43" i="2"/>
  <c r="E62" i="2" s="1"/>
  <c r="E70" i="2"/>
  <c r="E74" i="2"/>
  <c r="E83" i="2"/>
  <c r="E87" i="2"/>
  <c r="E39" i="2"/>
  <c r="E29" i="2"/>
  <c r="E37" i="2"/>
  <c r="E41" i="2"/>
  <c r="E48" i="2"/>
  <c r="E55" i="2" s="1"/>
  <c r="E63" i="2" s="1"/>
  <c r="E71" i="2"/>
  <c r="E75" i="2"/>
  <c r="E84" i="2"/>
  <c r="E88" i="2"/>
  <c r="E73" i="2"/>
  <c r="E86" i="2"/>
  <c r="E38" i="2"/>
  <c r="E42" i="2"/>
  <c r="E72" i="2"/>
  <c r="E85" i="2"/>
  <c r="D118" i="1"/>
  <c r="E76" i="2" l="1"/>
  <c r="E131" i="2" s="1"/>
  <c r="E30" i="2"/>
  <c r="E61" i="2" s="1"/>
  <c r="E64" i="2" s="1"/>
  <c r="E130" i="2" s="1"/>
  <c r="E89" i="2"/>
  <c r="E100" i="2" s="1"/>
  <c r="E102" i="2" s="1"/>
  <c r="E132" i="2" s="1"/>
  <c r="D43" i="1"/>
  <c r="E107" i="1"/>
  <c r="E111" i="1" s="1"/>
  <c r="E133" i="1" s="1"/>
  <c r="E134" i="2" l="1"/>
  <c r="D76" i="1"/>
  <c r="E49" i="1"/>
  <c r="E21" i="1"/>
  <c r="E43" i="1" s="1"/>
  <c r="E62" i="1" s="1"/>
  <c r="E121" i="2" l="1"/>
  <c r="E120" i="2"/>
  <c r="E117" i="2"/>
  <c r="E123" i="2"/>
  <c r="E119" i="2"/>
  <c r="E122" i="2"/>
  <c r="E37" i="1"/>
  <c r="E88" i="1"/>
  <c r="E39" i="1"/>
  <c r="E40" i="1"/>
  <c r="E94" i="1"/>
  <c r="E95" i="1" s="1"/>
  <c r="E41" i="1"/>
  <c r="E84" i="1"/>
  <c r="E85" i="1"/>
  <c r="E83" i="1"/>
  <c r="E129" i="1"/>
  <c r="E42" i="1"/>
  <c r="E35" i="1"/>
  <c r="E86" i="1"/>
  <c r="E87" i="1"/>
  <c r="E38" i="1"/>
  <c r="E36" i="1"/>
  <c r="E48" i="1"/>
  <c r="E55" i="1" s="1"/>
  <c r="E63" i="1" s="1"/>
  <c r="E70" i="1"/>
  <c r="E76" i="1" s="1"/>
  <c r="E75" i="1"/>
  <c r="E74" i="1"/>
  <c r="E73" i="1"/>
  <c r="E28" i="1"/>
  <c r="E72" i="1"/>
  <c r="E29" i="1"/>
  <c r="E71" i="1"/>
  <c r="E118" i="2" l="1"/>
  <c r="E124" i="2" s="1"/>
  <c r="E135" i="2" s="1"/>
  <c r="E136" i="2" s="1"/>
  <c r="E131" i="1"/>
  <c r="E30" i="1"/>
  <c r="E61" i="1" s="1"/>
  <c r="E64" i="1" s="1"/>
  <c r="E130" i="1" s="1"/>
  <c r="E89" i="1"/>
  <c r="E100" i="1" s="1"/>
  <c r="E102" i="1" s="1"/>
  <c r="E132" i="1" s="1"/>
  <c r="E134" i="1" l="1"/>
  <c r="E120" i="1" s="1"/>
  <c r="E123" i="1" l="1"/>
  <c r="E121" i="1"/>
  <c r="E122" i="1"/>
  <c r="E117" i="1"/>
  <c r="E119" i="1"/>
  <c r="E118" i="1" l="1"/>
  <c r="E124" i="1" s="1"/>
  <c r="E135" i="1" s="1"/>
  <c r="E136" i="1" s="1"/>
</calcChain>
</file>

<file path=xl/sharedStrings.xml><?xml version="1.0" encoding="utf-8"?>
<sst xmlns="http://schemas.openxmlformats.org/spreadsheetml/2006/main" count="360" uniqueCount="111">
  <si>
    <r>
      <rPr>
        <b/>
        <sz val="9.5"/>
        <rFont val="Calibri"/>
        <family val="2"/>
      </rPr>
      <t xml:space="preserve">13º (décimo terceiro) </t>
    </r>
    <r>
      <rPr>
        <sz val="9.5"/>
        <rFont val="Calibri"/>
        <family val="2"/>
      </rPr>
      <t>Salário, Férias e Adicional de Férias</t>
    </r>
  </si>
  <si>
    <r>
      <rPr>
        <sz val="9.5"/>
        <rFont val="Calibri"/>
        <family val="2"/>
      </rPr>
      <t>Módulo 5 - Insumos Diversos</t>
    </r>
  </si>
  <si>
    <t>C.3. Tributos Federais CPP</t>
  </si>
  <si>
    <t>C.2. Tributos Federais CSLL</t>
  </si>
  <si>
    <t>C.4. Tributos Federais COFINS</t>
  </si>
  <si>
    <t>C.5. Tributos Municipais ISS</t>
  </si>
  <si>
    <t>PLANILHA DE CUSTOS E FORMAÇÃO DE PREÇOS</t>
  </si>
  <si>
    <t>MODELO PARA A CONSOLIDAÇÃO  E APRESENTAÇÃO DE PROPOSTAS</t>
  </si>
  <si>
    <t>Descrição atividade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</si>
  <si>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</si>
  <si>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</si>
  <si>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</si>
  <si>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</si>
  <si>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</si>
  <si>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</si>
  <si>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</si>
  <si>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</si>
  <si>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</si>
  <si>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</si>
  <si>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 20 % POR HORAS</t>
  </si>
  <si>
    <t>E</t>
  </si>
  <si>
    <t>Adicional de Hora Noturna Reduzida</t>
  </si>
  <si>
    <t>F</t>
  </si>
  <si>
    <t>Gratificação de Função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</si>
  <si>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</si>
  <si>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</si>
  <si>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</si>
  <si>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</si>
  <si>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</si>
  <si>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Ano de Execução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</si>
  <si>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</si>
  <si>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</si>
  <si>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</si>
  <si>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GPS, FGTS e outras contribuições</t>
  </si>
  <si>
    <t>Percentual (%)</t>
  </si>
  <si>
    <t>INSS</t>
  </si>
  <si>
    <t>Salário Educação</t>
  </si>
  <si>
    <t>RAT AJUSTADO (alíquota em função do FAP - encaminhar cópia GPFIP)</t>
  </si>
  <si>
    <t>SESC ou SESI</t>
  </si>
  <si>
    <t>SENAI - SENAC</t>
  </si>
  <si>
    <t>SEBRAE</t>
  </si>
  <si>
    <t>INCRA</t>
  </si>
  <si>
    <t>H</t>
  </si>
  <si>
    <t>FGTS</t>
  </si>
  <si>
    <t>Benefícios Mensais e Diários</t>
  </si>
  <si>
    <t>Vale Trans.</t>
  </si>
  <si>
    <t>Vale Transporte(2 bilhetes diários x 22 úteis x tarifa R$ 3,55 - 6% salário)</t>
  </si>
  <si>
    <t>Auxílio-Refeição/Alimentação</t>
  </si>
  <si>
    <t>Assistência Médica e Familiar</t>
  </si>
  <si>
    <t>Benefício social Familiar</t>
  </si>
  <si>
    <t>Fundo de Formação Profissional</t>
  </si>
  <si>
    <t>Seguro de vida *</t>
  </si>
  <si>
    <r>
      <t xml:space="preserve">Outros (especificar) </t>
    </r>
    <r>
      <rPr>
        <vertAlign val="superscript"/>
        <sz val="9.5"/>
        <rFont val="Calibri"/>
        <family val="2"/>
      </rPr>
      <t>2</t>
    </r>
  </si>
  <si>
    <t>Quadro-Resumo do Módulo 2 - Encargos e Benefícios anuais, mensais e diários</t>
  </si>
  <si>
    <t>Encargos e Benefícios Anuais, Mensais e Diários</t>
  </si>
  <si>
    <t>13º (décimo terceiro) Salário, Férias e Adicional de Férias</t>
  </si>
  <si>
    <t>GPS, FGTS e outras contribuições - media 20%</t>
  </si>
  <si>
    <t>Módulo 3 - Provisão para Rescisão</t>
  </si>
  <si>
    <t>Provisão para Rescisão</t>
  </si>
  <si>
    <t>Ano</t>
  </si>
  <si>
    <t>Aviso Prévio Indenizado</t>
  </si>
  <si>
    <t>Incidência do FGTS (8%) sobre o Aviso Prévio Indenizado</t>
  </si>
  <si>
    <t>Multa do FGTS (50%) e contribuição social sobre o Aviso Prévio Indenizado</t>
  </si>
  <si>
    <t>Aviso Prévio Trabalhado</t>
  </si>
  <si>
    <t>Incidência de GPS, FGTS e outras contribuições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</si>
  <si>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</si>
  <si>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</si>
  <si>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</si>
  <si>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Ausências Legais</t>
  </si>
  <si>
    <t>DIREITO</t>
  </si>
  <si>
    <t>Substituto nas Ausências Legais</t>
  </si>
  <si>
    <t>c</t>
  </si>
  <si>
    <r>
      <t xml:space="preserve">Substituto na Licença-Paternidade </t>
    </r>
    <r>
      <rPr>
        <vertAlign val="superscript"/>
        <sz val="9.5"/>
        <rFont val="Calibri"/>
        <family val="2"/>
      </rPr>
      <t>2</t>
    </r>
  </si>
  <si>
    <r>
      <t xml:space="preserve">Substituto na Ausência por acidente de trabalho </t>
    </r>
    <r>
      <rPr>
        <vertAlign val="superscript"/>
        <sz val="9.5"/>
        <rFont val="Calibri"/>
        <family val="2"/>
      </rPr>
      <t>2</t>
    </r>
  </si>
  <si>
    <r>
      <t xml:space="preserve">Substituto no Afastamento Maternidade </t>
    </r>
    <r>
      <rPr>
        <vertAlign val="superscript"/>
        <sz val="9.5"/>
        <rFont val="Calibri"/>
        <family val="2"/>
      </rPr>
      <t>2</t>
    </r>
  </si>
  <si>
    <t>Substituto em Outras Ocorrências (especificar) *</t>
  </si>
  <si>
    <t>0,00 %</t>
  </si>
  <si>
    <t>0,00%</t>
  </si>
  <si>
    <t>Submódulo 4.2 - Intrajornada</t>
  </si>
  <si>
    <t>Intrajornada</t>
  </si>
  <si>
    <t>Substituto em Intervalo para repouso e alimentação *</t>
  </si>
  <si>
    <t>Quadro-Resumo  do Módulo 4 - Custo de Reposição do Profissional Ausente</t>
  </si>
  <si>
    <t>Custo de Reposição do Profissional Ausente</t>
  </si>
  <si>
    <t>Intrajornada *</t>
  </si>
  <si>
    <t>Insumos Diversos</t>
  </si>
  <si>
    <t>Valor Anual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</si>
  <si>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</si>
  <si>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</si>
  <si>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</si>
  <si>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</si>
  <si>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</si>
  <si>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</si>
  <si>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</si>
  <si>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</si>
  <si>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PIS</t>
  </si>
  <si>
    <t>2. QUADRO-RESUMO  DO CUSTO POR EMPREGADO</t>
  </si>
  <si>
    <t>Mão de obra vinculada à execução contratual (valor por empregado)</t>
  </si>
  <si>
    <t>Módulo 5 - Insumos Diversos</t>
  </si>
  <si>
    <t>SubTOTAL (A + B +C+ D+E)</t>
  </si>
  <si>
    <t>Módulo 6 — Custos Indiretos, Tributos e Lucro</t>
  </si>
  <si>
    <t>Valor TOTAL por Empregado</t>
  </si>
  <si>
    <r>
      <rPr>
        <b/>
        <sz val="9.5"/>
        <rFont val="Calibri"/>
        <family val="2"/>
      </rPr>
      <t xml:space="preserve">Legenda
</t>
    </r>
    <r>
      <rPr>
        <sz val="9.5"/>
        <rFont val="Calibri"/>
        <family val="2"/>
      </rPr>
      <t xml:space="preserve">'   Valor  que  deve arcar  com eventuais  custos  ou despesas  que a empresa  possua  e que não  foram  mencionados nesta planilha pela diversidade de enquadramentos fiscais que as empresas possam apresentar.
</t>
    </r>
    <r>
      <rPr>
        <vertAlign val="superscript"/>
        <sz val="9.5"/>
        <rFont val="Calibri"/>
        <family val="2"/>
      </rPr>
      <t>2</t>
    </r>
    <r>
      <rPr>
        <sz val="9.5"/>
        <rFont val="Calibri"/>
        <family val="2"/>
      </rPr>
      <t xml:space="preserve">  Caso  a  empresa  possua  outro  enquadramento  fiscal deverá  demonstrar  as respectivas  aliquotas  e apresentar comprovante  do referido enquadramento</t>
    </r>
  </si>
  <si>
    <r>
      <t xml:space="preserve">OBSERVAÇÃO:  A empresa detentora da melhor proposta  deverá preencher </t>
    </r>
    <r>
      <rPr>
        <b/>
        <sz val="9.5"/>
        <rFont val="Calibri"/>
        <family val="2"/>
      </rPr>
      <t xml:space="preserve">a Planilha de </t>
    </r>
    <r>
      <rPr>
        <sz val="9.5"/>
        <rFont val="Calibri"/>
        <family val="2"/>
      </rPr>
      <t xml:space="preserve">Custos e Formação de Preços de </t>
    </r>
    <r>
      <rPr>
        <b/>
        <sz val="9.5"/>
        <rFont val="Calibri"/>
        <family val="2"/>
      </rPr>
      <t xml:space="preserve">acordo com </t>
    </r>
    <r>
      <rPr>
        <sz val="9.5"/>
        <rFont val="Calibri"/>
        <family val="2"/>
      </rPr>
      <t>este modelo disponibilizado.</t>
    </r>
  </si>
  <si>
    <r>
      <rPr>
        <sz val="9.5"/>
        <rFont val="Calibri"/>
        <family val="2"/>
      </rPr>
      <t xml:space="preserve">ANEXO II — I
</t>
    </r>
    <r>
      <rPr>
        <b/>
        <sz val="9.5"/>
        <rFont val="Calibri"/>
        <family val="2"/>
      </rPr>
      <t>MODELO DE PLANILHA DE CUSTO E FORMAÇÃO DE PREÇOS</t>
    </r>
  </si>
  <si>
    <r>
      <rPr>
        <sz val="9.5"/>
        <rFont val="Calibri"/>
        <family val="2"/>
      </rPr>
      <t xml:space="preserve">Substituto nas Férias </t>
    </r>
    <r>
      <rPr>
        <vertAlign val="superscript"/>
        <sz val="9.5"/>
        <rFont val="Calibri"/>
        <family val="2"/>
      </rPr>
      <t>z</t>
    </r>
  </si>
  <si>
    <r>
      <t xml:space="preserve">Ausências Legais </t>
    </r>
    <r>
      <rPr>
        <vertAlign val="superscript"/>
        <sz val="9.5"/>
        <rFont val="Calibri"/>
        <family val="2"/>
      </rPr>
      <t>2</t>
    </r>
  </si>
  <si>
    <r>
      <rPr>
        <sz val="9.5"/>
        <rFont val="Calibri"/>
        <family val="2"/>
      </rPr>
      <t>Submódulo 2.3 - Benefícios Mensais e Diários.</t>
    </r>
  </si>
  <si>
    <t>CONVENÇÃO COLETIVA - REGISTRO EM 27/06/2022</t>
  </si>
  <si>
    <t>PROTOCOLO № 13068.104018/2022-61</t>
  </si>
  <si>
    <t>DATA DE PROTOCOLO - 27/06/2022</t>
  </si>
  <si>
    <t>CONTRATAÇÃO DE EMPRESA ESPECIALIZADA PARA CONTRATAÇÃO DE SERVIÇO DE MOTORISTA PELO PERÍODO DE 12 (DOZE) MESES.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</si>
</sst>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0.0%"/>
    <numFmt numFmtId="166" formatCode="0.000%"/>
    <numFmt numFmtId="167" formatCode="_-&quot;R$&quot;\ * #,##0.000_-;\-&quot;R$&quot;\ * #,##0.000_-;_-&quot;R$&quot;\ * &quot;-&quot;??_-;_-@_-"/>
  </numFmts>
  <fonts count="7" x14ac:knownFonts="1">
    <font>
      <sz val="10"/>
      <color rgb="FF000000"/>
      <name val="Times New Roman"/>
      <charset val="204"/>
    </font>
    <font>
      <sz val="9.5"/>
      <name val="Calibri"/>
      <family val="2"/>
    </font>
    <font>
      <b/>
      <sz val="9.5"/>
      <name val="Calibri"/>
      <family val="2"/>
    </font>
    <font>
      <sz val="9.5"/>
      <color rgb="FF000000"/>
      <name val="Calibri"/>
      <family val="2"/>
    </font>
    <font>
      <b/>
      <sz val="9.5"/>
      <color rgb="FF000000"/>
      <name val="Calibri"/>
      <family val="2"/>
    </font>
    <font>
      <vertAlign val="superscript"/>
      <sz val="9.5"/>
      <name val="Calibri"/>
      <family val="2"/>
    </font>
    <font>
      <sz val="10"/>
      <color rgb="FF000000"/>
      <name val="Times New Roman"/>
      <charset val="204"/>
    </font>
  </fonts>
  <fills count="8">
    <fill>
      <patternFill patternType="none"/>
    </fill>
    <fill>
      <patternFill patternType="gray125"/>
    </fill>
    <fill>
      <patternFill patternType="solid">
        <fgColor rgb="FF2F75B5"/>
      </patternFill>
    </fill>
    <fill>
      <patternFill patternType="solid">
        <fgColor rgb="FF9BC2E6"/>
      </patternFill>
    </fill>
    <fill>
      <patternFill patternType="solid">
        <fgColor rgb="FFDDEBF7"/>
      </patternFill>
    </fill>
    <fill>
      <patternFill patternType="solid">
        <fgColor rgb="FF8EAADB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CCCCCC"/>
      </left>
      <right style="thin">
        <color rgb="FFCCCCCC"/>
      </right>
      <top style="thin">
        <color rgb="FF000000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CCCCCC"/>
      </right>
      <top style="thin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000000"/>
      </top>
      <bottom/>
      <diagonal/>
    </border>
    <border>
      <left style="thin">
        <color rgb="FFCCCCCC"/>
      </left>
      <right/>
      <top style="thin">
        <color rgb="FF000000"/>
      </top>
      <bottom/>
      <diagonal/>
    </border>
    <border>
      <left/>
      <right style="thin">
        <color rgb="FFCCCCCC"/>
      </right>
      <top/>
      <bottom style="thin">
        <color rgb="FF000000"/>
      </bottom>
      <diagonal/>
    </border>
    <border>
      <left style="thin">
        <color rgb="FFCCCCCC"/>
      </left>
      <right style="thin">
        <color rgb="FFCCCCCC"/>
      </right>
      <top/>
      <bottom style="thin">
        <color rgb="FF000000"/>
      </bottom>
      <diagonal/>
    </border>
    <border>
      <left style="thin">
        <color rgb="FFCCCCCC"/>
      </left>
      <right/>
      <top/>
      <bottom style="thin">
        <color rgb="FF000000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16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shrinkToFit="1"/>
    </xf>
    <xf numFmtId="1" fontId="4" fillId="0" borderId="1" xfId="0" applyNumberFormat="1" applyFont="1" applyFill="1" applyBorder="1" applyAlignment="1">
      <alignment horizontal="center" vertical="top" shrinkToFit="1"/>
    </xf>
    <xf numFmtId="0" fontId="2" fillId="0" borderId="1" xfId="0" applyFont="1" applyFill="1" applyBorder="1" applyAlignment="1">
      <alignment horizontal="left" vertical="top" wrapText="1" indent="7"/>
    </xf>
    <xf numFmtId="1" fontId="3" fillId="0" borderId="1" xfId="0" applyNumberFormat="1" applyFont="1" applyFill="1" applyBorder="1" applyAlignment="1">
      <alignment horizontal="left" vertical="top" shrinkToFit="1"/>
    </xf>
    <xf numFmtId="10" fontId="1" fillId="0" borderId="1" xfId="0" applyNumberFormat="1" applyFont="1" applyFill="1" applyBorder="1" applyAlignment="1">
      <alignment horizontal="center" vertical="top" wrapText="1"/>
    </xf>
    <xf numFmtId="43" fontId="1" fillId="0" borderId="1" xfId="0" applyNumberFormat="1" applyFont="1" applyFill="1" applyBorder="1" applyAlignment="1">
      <alignment horizontal="center" vertical="top" wrapText="1"/>
    </xf>
    <xf numFmtId="165" fontId="1" fillId="0" borderId="1" xfId="3" applyNumberFormat="1" applyFont="1" applyFill="1" applyBorder="1" applyAlignment="1">
      <alignment horizontal="center" vertical="top" wrapText="1"/>
    </xf>
    <xf numFmtId="44" fontId="1" fillId="0" borderId="1" xfId="2" applyFont="1" applyFill="1" applyBorder="1" applyAlignment="1">
      <alignment horizontal="left" vertical="center" wrapText="1"/>
    </xf>
    <xf numFmtId="10" fontId="1" fillId="0" borderId="1" xfId="3" applyNumberFormat="1" applyFont="1" applyFill="1" applyBorder="1" applyAlignment="1">
      <alignment horizontal="right" vertical="top" wrapText="1" indent="3"/>
    </xf>
    <xf numFmtId="10" fontId="1" fillId="0" borderId="1" xfId="3" applyNumberFormat="1" applyFont="1" applyFill="1" applyBorder="1" applyAlignment="1">
      <alignment horizontal="right" vertical="center" wrapText="1" indent="3"/>
    </xf>
    <xf numFmtId="10" fontId="1" fillId="0" borderId="1" xfId="3" applyNumberFormat="1" applyFont="1" applyFill="1" applyBorder="1" applyAlignment="1">
      <alignment horizontal="center" vertical="center" wrapText="1"/>
    </xf>
    <xf numFmtId="10" fontId="1" fillId="0" borderId="1" xfId="3" applyNumberFormat="1" applyFont="1" applyFill="1" applyBorder="1" applyAlignment="1">
      <alignment horizontal="center" vertical="top" wrapText="1"/>
    </xf>
    <xf numFmtId="165" fontId="1" fillId="0" borderId="1" xfId="3" applyNumberFormat="1" applyFont="1" applyFill="1" applyBorder="1" applyAlignment="1">
      <alignment horizontal="right" vertical="top" wrapText="1" indent="4"/>
    </xf>
    <xf numFmtId="0" fontId="3" fillId="0" borderId="0" xfId="0" applyFont="1" applyFill="1" applyBorder="1" applyAlignment="1">
      <alignment horizontal="left" vertical="top"/>
    </xf>
    <xf numFmtId="166" fontId="3" fillId="0" borderId="0" xfId="0" applyNumberFormat="1" applyFont="1" applyFill="1" applyBorder="1" applyAlignment="1">
      <alignment horizontal="left" vertical="top"/>
    </xf>
    <xf numFmtId="14" fontId="3" fillId="0" borderId="0" xfId="0" applyNumberFormat="1" applyFont="1" applyFill="1" applyBorder="1" applyAlignment="1">
      <alignment horizontal="left" vertical="top"/>
    </xf>
    <xf numFmtId="43" fontId="3" fillId="0" borderId="0" xfId="1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 indent="1"/>
    </xf>
    <xf numFmtId="0" fontId="3" fillId="0" borderId="1" xfId="0" applyFont="1" applyFill="1" applyBorder="1" applyAlignment="1">
      <alignment horizontal="left" vertical="center" wrapText="1"/>
    </xf>
    <xf numFmtId="165" fontId="3" fillId="0" borderId="1" xfId="3" applyNumberFormat="1" applyFont="1" applyFill="1" applyBorder="1" applyAlignment="1">
      <alignment horizontal="center" wrapText="1"/>
    </xf>
    <xf numFmtId="165" fontId="3" fillId="0" borderId="1" xfId="3" applyNumberFormat="1" applyFont="1" applyFill="1" applyBorder="1" applyAlignment="1">
      <alignment horizontal="left" wrapText="1"/>
    </xf>
    <xf numFmtId="43" fontId="3" fillId="0" borderId="0" xfId="0" applyNumberFormat="1" applyFont="1" applyFill="1" applyBorder="1" applyAlignment="1">
      <alignment horizontal="left" vertical="top"/>
    </xf>
    <xf numFmtId="44" fontId="3" fillId="0" borderId="1" xfId="2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/>
    </xf>
    <xf numFmtId="44" fontId="1" fillId="0" borderId="1" xfId="2" applyFont="1" applyFill="1" applyBorder="1" applyAlignment="1">
      <alignment horizontal="center" vertical="top" wrapText="1"/>
    </xf>
    <xf numFmtId="44" fontId="1" fillId="0" borderId="1" xfId="2" applyFont="1" applyFill="1" applyBorder="1" applyAlignment="1">
      <alignment horizontal="center" vertical="center" wrapText="1"/>
    </xf>
    <xf numFmtId="44" fontId="1" fillId="0" borderId="1" xfId="2" applyFont="1" applyFill="1" applyBorder="1" applyAlignment="1">
      <alignment vertical="top" wrapText="1"/>
    </xf>
    <xf numFmtId="44" fontId="1" fillId="5" borderId="2" xfId="2" applyFont="1" applyFill="1" applyBorder="1" applyAlignment="1">
      <alignment horizontal="center" vertical="top" wrapText="1"/>
    </xf>
    <xf numFmtId="44" fontId="3" fillId="7" borderId="11" xfId="2" applyFont="1" applyFill="1" applyBorder="1" applyAlignment="1">
      <alignment horizontal="left" vertical="top"/>
    </xf>
    <xf numFmtId="167" fontId="3" fillId="0" borderId="1" xfId="2" applyNumberFormat="1" applyFont="1" applyFill="1" applyBorder="1" applyAlignment="1">
      <alignment horizontal="left" wrapText="1"/>
    </xf>
    <xf numFmtId="164" fontId="3" fillId="6" borderId="1" xfId="0" applyNumberFormat="1" applyFont="1" applyFill="1" applyBorder="1" applyAlignment="1">
      <alignment horizontal="center" vertical="top" shrinkToFit="1"/>
    </xf>
    <xf numFmtId="0" fontId="1" fillId="6" borderId="1" xfId="0" applyFont="1" applyFill="1" applyBorder="1" applyAlignment="1">
      <alignment horizontal="left" vertical="top" wrapText="1" indent="4"/>
    </xf>
    <xf numFmtId="0" fontId="3" fillId="6" borderId="1" xfId="0" applyFont="1" applyFill="1" applyBorder="1" applyAlignment="1">
      <alignment horizontal="left" wrapText="1"/>
    </xf>
    <xf numFmtId="0" fontId="2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left" vertical="top" wrapText="1"/>
    </xf>
    <xf numFmtId="165" fontId="3" fillId="6" borderId="1" xfId="3" applyNumberFormat="1" applyFont="1" applyFill="1" applyBorder="1" applyAlignment="1">
      <alignment horizontal="left" wrapText="1"/>
    </xf>
    <xf numFmtId="0" fontId="1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3" fillId="6" borderId="1" xfId="3" applyNumberFormat="1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wrapText="1"/>
    </xf>
    <xf numFmtId="0" fontId="3" fillId="0" borderId="13" xfId="0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left" wrapText="1"/>
    </xf>
    <xf numFmtId="0" fontId="3" fillId="0" borderId="18" xfId="0" applyFont="1" applyFill="1" applyBorder="1" applyAlignment="1">
      <alignment horizontal="left" wrapText="1"/>
    </xf>
    <xf numFmtId="0" fontId="3" fillId="0" borderId="19" xfId="0" applyFont="1" applyFill="1" applyBorder="1" applyAlignment="1">
      <alignment horizontal="left" wrapText="1"/>
    </xf>
    <xf numFmtId="0" fontId="3" fillId="0" borderId="20" xfId="0" applyFont="1" applyFill="1" applyBorder="1" applyAlignment="1">
      <alignment horizontal="left" wrapText="1"/>
    </xf>
    <xf numFmtId="0" fontId="3" fillId="0" borderId="21" xfId="0" applyFont="1" applyFill="1" applyBorder="1" applyAlignment="1">
      <alignment horizontal="left" wrapText="1"/>
    </xf>
    <xf numFmtId="1" fontId="3" fillId="0" borderId="11" xfId="0" applyNumberFormat="1" applyFont="1" applyFill="1" applyBorder="1" applyAlignment="1">
      <alignment horizontal="center" vertical="top" shrinkToFit="1"/>
    </xf>
    <xf numFmtId="0" fontId="3" fillId="0" borderId="11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top" wrapText="1"/>
    </xf>
    <xf numFmtId="44" fontId="1" fillId="0" borderId="11" xfId="2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wrapText="1"/>
    </xf>
    <xf numFmtId="0" fontId="3" fillId="0" borderId="18" xfId="0" applyFont="1" applyFill="1" applyBorder="1" applyAlignment="1">
      <alignment horizontal="left" wrapText="1"/>
    </xf>
    <xf numFmtId="0" fontId="3" fillId="0" borderId="14" xfId="0" applyFont="1" applyFill="1" applyBorder="1" applyAlignment="1">
      <alignment horizontal="left" wrapText="1"/>
    </xf>
    <xf numFmtId="0" fontId="3" fillId="0" borderId="17" xfId="0" applyFont="1" applyFill="1" applyBorder="1" applyAlignment="1">
      <alignment horizontal="left" wrapText="1"/>
    </xf>
    <xf numFmtId="44" fontId="3" fillId="0" borderId="0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 indent="6"/>
    </xf>
    <xf numFmtId="0" fontId="3" fillId="0" borderId="5" xfId="0" applyFont="1" applyFill="1" applyBorder="1" applyAlignment="1">
      <alignment horizontal="left" vertical="top" wrapText="1" indent="6"/>
    </xf>
    <xf numFmtId="0" fontId="3" fillId="0" borderId="0" xfId="0" applyFont="1" applyFill="1" applyBorder="1" applyAlignment="1">
      <alignment horizontal="left" vertical="top" wrapText="1" indent="6"/>
    </xf>
    <xf numFmtId="0" fontId="1" fillId="0" borderId="0" xfId="0" applyFont="1" applyFill="1" applyBorder="1" applyAlignment="1">
      <alignment horizontal="left" vertical="top" wrapText="1" indent="6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horizontal="right" vertical="top" wrapText="1"/>
    </xf>
    <xf numFmtId="0" fontId="1" fillId="3" borderId="11" xfId="0" applyFont="1" applyFill="1" applyBorder="1" applyAlignment="1">
      <alignment horizontal="left" vertical="top" wrapText="1" indent="17"/>
    </xf>
    <xf numFmtId="0" fontId="1" fillId="0" borderId="2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1" fillId="3" borderId="11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1" fillId="4" borderId="11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 indent="12"/>
    </xf>
    <xf numFmtId="0" fontId="1" fillId="0" borderId="3" xfId="0" applyFont="1" applyFill="1" applyBorder="1" applyAlignment="1">
      <alignment horizontal="left" vertical="top" wrapText="1" indent="12"/>
    </xf>
    <xf numFmtId="0" fontId="1" fillId="0" borderId="4" xfId="0" applyFont="1" applyFill="1" applyBorder="1" applyAlignment="1">
      <alignment horizontal="left" vertical="top" wrapText="1" indent="12"/>
    </xf>
    <xf numFmtId="0" fontId="3" fillId="4" borderId="11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left" wrapText="1"/>
    </xf>
    <xf numFmtId="0" fontId="3" fillId="0" borderId="5" xfId="0" applyFont="1" applyFill="1" applyBorder="1" applyAlignment="1">
      <alignment horizontal="left" wrapText="1"/>
    </xf>
    <xf numFmtId="0" fontId="1" fillId="4" borderId="11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left" wrapText="1"/>
    </xf>
    <xf numFmtId="0" fontId="3" fillId="0" borderId="18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left" vertical="top" wrapText="1" indent="12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6" borderId="11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wrapText="1"/>
    </xf>
  </cellXfs>
  <cellStyles count="4">
    <cellStyle name="Moeda" xfId="2" builtinId="4"/>
    <cellStyle name="Normal" xfId="0" builtinId="0"/>
    <cellStyle name="Porcentagem" xfId="3" builtinId="5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21</xdr:row>
      <xdr:rowOff>195072</xdr:rowOff>
    </xdr:from>
    <xdr:ext cx="15240" cy="204215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" cy="2042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23</xdr:row>
      <xdr:rowOff>194309</xdr:rowOff>
    </xdr:from>
    <xdr:ext cx="15240" cy="207263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" cy="207263"/>
        </a:xfrm>
        <a:prstGeom prst="rect">
          <a:avLst/>
        </a:prstGeom>
      </xdr:spPr>
    </xdr:pic>
    <xdr:clientData/>
  </xdr:oneCellAnchor>
  <xdr:oneCellAnchor>
    <xdr:from>
      <xdr:col>3</xdr:col>
      <xdr:colOff>454914</xdr:colOff>
      <xdr:row>26</xdr:row>
      <xdr:rowOff>221741</xdr:rowOff>
    </xdr:from>
    <xdr:ext cx="82296" cy="79248"/>
    <xdr:pic>
      <xdr:nvPicPr>
        <xdr:cNvPr id="6" name="image3.pn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296" cy="79248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43</xdr:row>
      <xdr:rowOff>197358</xdr:rowOff>
    </xdr:from>
    <xdr:ext cx="15240" cy="204216"/>
    <xdr:pic>
      <xdr:nvPicPr>
        <xdr:cNvPr id="7" name="image4.pn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" cy="2042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57</xdr:row>
      <xdr:rowOff>5334</xdr:rowOff>
    </xdr:from>
    <xdr:ext cx="15240" cy="204215"/>
    <xdr:pic>
      <xdr:nvPicPr>
        <xdr:cNvPr id="8" name="image5.pn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" cy="2042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65</xdr:row>
      <xdr:rowOff>194309</xdr:rowOff>
    </xdr:from>
    <xdr:ext cx="15240" cy="207263"/>
    <xdr:pic>
      <xdr:nvPicPr>
        <xdr:cNvPr id="10" name="image6.pn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" cy="207263"/>
        </a:xfrm>
        <a:prstGeom prst="rect">
          <a:avLst/>
        </a:prstGeom>
      </xdr:spPr>
    </xdr:pic>
    <xdr:clientData/>
  </xdr:oneCellAnchor>
  <xdr:oneCellAnchor>
    <xdr:from>
      <xdr:col>3</xdr:col>
      <xdr:colOff>454914</xdr:colOff>
      <xdr:row>68</xdr:row>
      <xdr:rowOff>60198</xdr:rowOff>
    </xdr:from>
    <xdr:ext cx="82296" cy="79248"/>
    <xdr:pic>
      <xdr:nvPicPr>
        <xdr:cNvPr id="13" name="image7.pn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296" cy="79248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76</xdr:row>
      <xdr:rowOff>195834</xdr:rowOff>
    </xdr:from>
    <xdr:ext cx="15240" cy="204216"/>
    <xdr:pic>
      <xdr:nvPicPr>
        <xdr:cNvPr id="14" name="image8.pn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" cy="2042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78</xdr:row>
      <xdr:rowOff>195072</xdr:rowOff>
    </xdr:from>
    <xdr:ext cx="15240" cy="204216"/>
    <xdr:pic>
      <xdr:nvPicPr>
        <xdr:cNvPr id="15" name="image1.png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" cy="2042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89</xdr:row>
      <xdr:rowOff>195072</xdr:rowOff>
    </xdr:from>
    <xdr:ext cx="15240" cy="204215"/>
    <xdr:pic>
      <xdr:nvPicPr>
        <xdr:cNvPr id="16" name="image1.pn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" cy="2042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95</xdr:row>
      <xdr:rowOff>195834</xdr:rowOff>
    </xdr:from>
    <xdr:ext cx="15240" cy="204215"/>
    <xdr:pic>
      <xdr:nvPicPr>
        <xdr:cNvPr id="17" name="image8.png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" cy="2042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102</xdr:row>
      <xdr:rowOff>194310</xdr:rowOff>
    </xdr:from>
    <xdr:ext cx="15240" cy="207263"/>
    <xdr:pic>
      <xdr:nvPicPr>
        <xdr:cNvPr id="18" name="image2.png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" cy="207263"/>
        </a:xfrm>
        <a:prstGeom prst="rect">
          <a:avLst/>
        </a:prstGeom>
      </xdr:spPr>
    </xdr:pic>
    <xdr:clientData/>
  </xdr:oneCellAnchor>
  <xdr:oneCellAnchor>
    <xdr:from>
      <xdr:col>3</xdr:col>
      <xdr:colOff>454914</xdr:colOff>
      <xdr:row>81</xdr:row>
      <xdr:rowOff>70104</xdr:rowOff>
    </xdr:from>
    <xdr:ext cx="82296" cy="79248"/>
    <xdr:pic>
      <xdr:nvPicPr>
        <xdr:cNvPr id="24" name="image9.png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296" cy="79248"/>
        </a:xfrm>
        <a:prstGeom prst="rect">
          <a:avLst/>
        </a:prstGeom>
      </xdr:spPr>
    </xdr:pic>
    <xdr:clientData/>
  </xdr:oneCellAnchor>
  <xdr:oneCellAnchor>
    <xdr:from>
      <xdr:col>3</xdr:col>
      <xdr:colOff>454914</xdr:colOff>
      <xdr:row>92</xdr:row>
      <xdr:rowOff>61721</xdr:rowOff>
    </xdr:from>
    <xdr:ext cx="82296" cy="79248"/>
    <xdr:pic>
      <xdr:nvPicPr>
        <xdr:cNvPr id="25" name="image10.png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2296" cy="79248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111</xdr:row>
      <xdr:rowOff>198119</xdr:rowOff>
    </xdr:from>
    <xdr:ext cx="15240" cy="204216"/>
    <xdr:pic>
      <xdr:nvPicPr>
        <xdr:cNvPr id="30" name="image5.png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" cy="2042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124</xdr:row>
      <xdr:rowOff>194311</xdr:rowOff>
    </xdr:from>
    <xdr:ext cx="15240" cy="207263"/>
    <xdr:pic>
      <xdr:nvPicPr>
        <xdr:cNvPr id="31" name="image2.png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" cy="207263"/>
        </a:xfrm>
        <a:prstGeom prst="rect">
          <a:avLst/>
        </a:prstGeom>
      </xdr:spPr>
    </xdr:pic>
    <xdr:clientData/>
  </xdr:oneCellAnchor>
  <xdr:twoCellAnchor editAs="oneCell">
    <xdr:from>
      <xdr:col>2</xdr:col>
      <xdr:colOff>496660</xdr:colOff>
      <xdr:row>3</xdr:row>
      <xdr:rowOff>47625</xdr:rowOff>
    </xdr:from>
    <xdr:to>
      <xdr:col>4</xdr:col>
      <xdr:colOff>297792</xdr:colOff>
      <xdr:row>7</xdr:row>
      <xdr:rowOff>122463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1785" y="870857"/>
          <a:ext cx="2093936" cy="8572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21</xdr:row>
      <xdr:rowOff>195072</xdr:rowOff>
    </xdr:from>
    <xdr:ext cx="15240" cy="204215"/>
    <xdr:pic>
      <xdr:nvPicPr>
        <xdr:cNvPr id="2" name="image1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605147"/>
          <a:ext cx="15240" cy="2042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23</xdr:row>
      <xdr:rowOff>194309</xdr:rowOff>
    </xdr:from>
    <xdr:ext cx="15240" cy="207263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04434"/>
          <a:ext cx="15240" cy="207263"/>
        </a:xfrm>
        <a:prstGeom prst="rect">
          <a:avLst/>
        </a:prstGeom>
      </xdr:spPr>
    </xdr:pic>
    <xdr:clientData/>
  </xdr:oneCellAnchor>
  <xdr:oneCellAnchor>
    <xdr:from>
      <xdr:col>3</xdr:col>
      <xdr:colOff>454914</xdr:colOff>
      <xdr:row>26</xdr:row>
      <xdr:rowOff>221741</xdr:rowOff>
    </xdr:from>
    <xdr:ext cx="82296" cy="79248"/>
    <xdr:pic>
      <xdr:nvPicPr>
        <xdr:cNvPr id="4" name="image3.pn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864" y="5631941"/>
          <a:ext cx="82296" cy="79248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43</xdr:row>
      <xdr:rowOff>197358</xdr:rowOff>
    </xdr:from>
    <xdr:ext cx="15240" cy="204216"/>
    <xdr:pic>
      <xdr:nvPicPr>
        <xdr:cNvPr id="5" name="image4.pn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531858"/>
          <a:ext cx="15240" cy="2042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57</xdr:row>
      <xdr:rowOff>5334</xdr:rowOff>
    </xdr:from>
    <xdr:ext cx="15240" cy="204215"/>
    <xdr:pic>
      <xdr:nvPicPr>
        <xdr:cNvPr id="6" name="image5.pn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321159"/>
          <a:ext cx="15240" cy="2042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65</xdr:row>
      <xdr:rowOff>194309</xdr:rowOff>
    </xdr:from>
    <xdr:ext cx="15240" cy="207263"/>
    <xdr:pic>
      <xdr:nvPicPr>
        <xdr:cNvPr id="7" name="image6.pn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110334"/>
          <a:ext cx="15240" cy="207263"/>
        </a:xfrm>
        <a:prstGeom prst="rect">
          <a:avLst/>
        </a:prstGeom>
      </xdr:spPr>
    </xdr:pic>
    <xdr:clientData/>
  </xdr:oneCellAnchor>
  <xdr:oneCellAnchor>
    <xdr:from>
      <xdr:col>3</xdr:col>
      <xdr:colOff>454914</xdr:colOff>
      <xdr:row>68</xdr:row>
      <xdr:rowOff>60198</xdr:rowOff>
    </xdr:from>
    <xdr:ext cx="82296" cy="79248"/>
    <xdr:pic>
      <xdr:nvPicPr>
        <xdr:cNvPr id="8" name="image7.pn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864" y="14576298"/>
          <a:ext cx="82296" cy="79248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76</xdr:row>
      <xdr:rowOff>195834</xdr:rowOff>
    </xdr:from>
    <xdr:ext cx="15240" cy="204216"/>
    <xdr:pic>
      <xdr:nvPicPr>
        <xdr:cNvPr id="9" name="image8.pn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074134"/>
          <a:ext cx="15240" cy="2042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78</xdr:row>
      <xdr:rowOff>195072</xdr:rowOff>
    </xdr:from>
    <xdr:ext cx="15240" cy="204216"/>
    <xdr:pic>
      <xdr:nvPicPr>
        <xdr:cNvPr id="10" name="image1.png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473422"/>
          <a:ext cx="15240" cy="2042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89</xdr:row>
      <xdr:rowOff>195072</xdr:rowOff>
    </xdr:from>
    <xdr:ext cx="15240" cy="204215"/>
    <xdr:pic>
      <xdr:nvPicPr>
        <xdr:cNvPr id="11" name="image1.pn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664172"/>
          <a:ext cx="15240" cy="2042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95</xdr:row>
      <xdr:rowOff>195834</xdr:rowOff>
    </xdr:from>
    <xdr:ext cx="15240" cy="204215"/>
    <xdr:pic>
      <xdr:nvPicPr>
        <xdr:cNvPr id="12" name="image8.png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855559"/>
          <a:ext cx="15240" cy="2042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102</xdr:row>
      <xdr:rowOff>194310</xdr:rowOff>
    </xdr:from>
    <xdr:ext cx="15240" cy="207263"/>
    <xdr:pic>
      <xdr:nvPicPr>
        <xdr:cNvPr id="13" name="image2.png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254210"/>
          <a:ext cx="15240" cy="207263"/>
        </a:xfrm>
        <a:prstGeom prst="rect">
          <a:avLst/>
        </a:prstGeom>
      </xdr:spPr>
    </xdr:pic>
    <xdr:clientData/>
  </xdr:oneCellAnchor>
  <xdr:oneCellAnchor>
    <xdr:from>
      <xdr:col>3</xdr:col>
      <xdr:colOff>454914</xdr:colOff>
      <xdr:row>81</xdr:row>
      <xdr:rowOff>70104</xdr:rowOff>
    </xdr:from>
    <xdr:ext cx="82296" cy="79248"/>
    <xdr:pic>
      <xdr:nvPicPr>
        <xdr:cNvPr id="14" name="image9.png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864" y="17939004"/>
          <a:ext cx="82296" cy="79248"/>
        </a:xfrm>
        <a:prstGeom prst="rect">
          <a:avLst/>
        </a:prstGeom>
      </xdr:spPr>
    </xdr:pic>
    <xdr:clientData/>
  </xdr:oneCellAnchor>
  <xdr:oneCellAnchor>
    <xdr:from>
      <xdr:col>3</xdr:col>
      <xdr:colOff>454914</xdr:colOff>
      <xdr:row>92</xdr:row>
      <xdr:rowOff>61721</xdr:rowOff>
    </xdr:from>
    <xdr:ext cx="82296" cy="79248"/>
    <xdr:pic>
      <xdr:nvPicPr>
        <xdr:cNvPr id="15" name="image10.png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864" y="20130896"/>
          <a:ext cx="82296" cy="79248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111</xdr:row>
      <xdr:rowOff>198119</xdr:rowOff>
    </xdr:from>
    <xdr:ext cx="15240" cy="204216"/>
    <xdr:pic>
      <xdr:nvPicPr>
        <xdr:cNvPr id="16" name="image5.png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048719"/>
          <a:ext cx="15240" cy="2042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124</xdr:row>
      <xdr:rowOff>194311</xdr:rowOff>
    </xdr:from>
    <xdr:ext cx="15240" cy="207263"/>
    <xdr:pic>
      <xdr:nvPicPr>
        <xdr:cNvPr id="17" name="image2.png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264361"/>
          <a:ext cx="15240" cy="207263"/>
        </a:xfrm>
        <a:prstGeom prst="rect">
          <a:avLst/>
        </a:prstGeom>
      </xdr:spPr>
    </xdr:pic>
    <xdr:clientData/>
  </xdr:oneCellAnchor>
  <xdr:twoCellAnchor editAs="oneCell">
    <xdr:from>
      <xdr:col>2</xdr:col>
      <xdr:colOff>496660</xdr:colOff>
      <xdr:row>3</xdr:row>
      <xdr:rowOff>47625</xdr:rowOff>
    </xdr:from>
    <xdr:to>
      <xdr:col>3</xdr:col>
      <xdr:colOff>97767</xdr:colOff>
      <xdr:row>7</xdr:row>
      <xdr:rowOff>122463</xdr:rowOff>
    </xdr:to>
    <xdr:pic>
      <xdr:nvPicPr>
        <xdr:cNvPr id="18" name="Imagem 17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1785" y="876300"/>
          <a:ext cx="2096657" cy="865413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21</xdr:row>
      <xdr:rowOff>195072</xdr:rowOff>
    </xdr:from>
    <xdr:ext cx="15240" cy="204215"/>
    <xdr:pic>
      <xdr:nvPicPr>
        <xdr:cNvPr id="19" name="image1.pn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05172"/>
          <a:ext cx="15240" cy="2042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23</xdr:row>
      <xdr:rowOff>194309</xdr:rowOff>
    </xdr:from>
    <xdr:ext cx="15240" cy="207263"/>
    <xdr:pic>
      <xdr:nvPicPr>
        <xdr:cNvPr id="20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04459"/>
          <a:ext cx="15240" cy="207263"/>
        </a:xfrm>
        <a:prstGeom prst="rect">
          <a:avLst/>
        </a:prstGeom>
      </xdr:spPr>
    </xdr:pic>
    <xdr:clientData/>
  </xdr:oneCellAnchor>
  <xdr:oneCellAnchor>
    <xdr:from>
      <xdr:col>3</xdr:col>
      <xdr:colOff>454914</xdr:colOff>
      <xdr:row>26</xdr:row>
      <xdr:rowOff>221741</xdr:rowOff>
    </xdr:from>
    <xdr:ext cx="82296" cy="79248"/>
    <xdr:pic>
      <xdr:nvPicPr>
        <xdr:cNvPr id="21" name="image3.png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864" y="5831966"/>
          <a:ext cx="82296" cy="79248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43</xdr:row>
      <xdr:rowOff>197358</xdr:rowOff>
    </xdr:from>
    <xdr:ext cx="15240" cy="204216"/>
    <xdr:pic>
      <xdr:nvPicPr>
        <xdr:cNvPr id="22" name="image4.png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731883"/>
          <a:ext cx="15240" cy="2042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57</xdr:row>
      <xdr:rowOff>5334</xdr:rowOff>
    </xdr:from>
    <xdr:ext cx="15240" cy="204215"/>
    <xdr:pic>
      <xdr:nvPicPr>
        <xdr:cNvPr id="23" name="image5.png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521184"/>
          <a:ext cx="15240" cy="2042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65</xdr:row>
      <xdr:rowOff>194309</xdr:rowOff>
    </xdr:from>
    <xdr:ext cx="15240" cy="207263"/>
    <xdr:pic>
      <xdr:nvPicPr>
        <xdr:cNvPr id="24" name="image6.png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310359"/>
          <a:ext cx="15240" cy="207263"/>
        </a:xfrm>
        <a:prstGeom prst="rect">
          <a:avLst/>
        </a:prstGeom>
      </xdr:spPr>
    </xdr:pic>
    <xdr:clientData/>
  </xdr:oneCellAnchor>
  <xdr:oneCellAnchor>
    <xdr:from>
      <xdr:col>3</xdr:col>
      <xdr:colOff>454914</xdr:colOff>
      <xdr:row>68</xdr:row>
      <xdr:rowOff>60198</xdr:rowOff>
    </xdr:from>
    <xdr:ext cx="82296" cy="79248"/>
    <xdr:pic>
      <xdr:nvPicPr>
        <xdr:cNvPr id="25" name="image7.png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864" y="14776323"/>
          <a:ext cx="82296" cy="79248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76</xdr:row>
      <xdr:rowOff>195834</xdr:rowOff>
    </xdr:from>
    <xdr:ext cx="15240" cy="204216"/>
    <xdr:pic>
      <xdr:nvPicPr>
        <xdr:cNvPr id="26" name="image8.png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274159"/>
          <a:ext cx="15240" cy="2042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78</xdr:row>
      <xdr:rowOff>195072</xdr:rowOff>
    </xdr:from>
    <xdr:ext cx="15240" cy="204216"/>
    <xdr:pic>
      <xdr:nvPicPr>
        <xdr:cNvPr id="27" name="image1.png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673447"/>
          <a:ext cx="15240" cy="2042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89</xdr:row>
      <xdr:rowOff>195072</xdr:rowOff>
    </xdr:from>
    <xdr:ext cx="15240" cy="204215"/>
    <xdr:pic>
      <xdr:nvPicPr>
        <xdr:cNvPr id="28" name="image1.png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9864197"/>
          <a:ext cx="15240" cy="2042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95</xdr:row>
      <xdr:rowOff>195834</xdr:rowOff>
    </xdr:from>
    <xdr:ext cx="15240" cy="204215"/>
    <xdr:pic>
      <xdr:nvPicPr>
        <xdr:cNvPr id="29" name="image8.png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055584"/>
          <a:ext cx="15240" cy="204215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102</xdr:row>
      <xdr:rowOff>194310</xdr:rowOff>
    </xdr:from>
    <xdr:ext cx="15240" cy="207263"/>
    <xdr:pic>
      <xdr:nvPicPr>
        <xdr:cNvPr id="30" name="image2.png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454235"/>
          <a:ext cx="15240" cy="207263"/>
        </a:xfrm>
        <a:prstGeom prst="rect">
          <a:avLst/>
        </a:prstGeom>
      </xdr:spPr>
    </xdr:pic>
    <xdr:clientData/>
  </xdr:oneCellAnchor>
  <xdr:oneCellAnchor>
    <xdr:from>
      <xdr:col>3</xdr:col>
      <xdr:colOff>454914</xdr:colOff>
      <xdr:row>81</xdr:row>
      <xdr:rowOff>70104</xdr:rowOff>
    </xdr:from>
    <xdr:ext cx="82296" cy="79248"/>
    <xdr:pic>
      <xdr:nvPicPr>
        <xdr:cNvPr id="31" name="image9.png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864" y="18139029"/>
          <a:ext cx="82296" cy="79248"/>
        </a:xfrm>
        <a:prstGeom prst="rect">
          <a:avLst/>
        </a:prstGeom>
      </xdr:spPr>
    </xdr:pic>
    <xdr:clientData/>
  </xdr:oneCellAnchor>
  <xdr:oneCellAnchor>
    <xdr:from>
      <xdr:col>3</xdr:col>
      <xdr:colOff>454914</xdr:colOff>
      <xdr:row>92</xdr:row>
      <xdr:rowOff>61721</xdr:rowOff>
    </xdr:from>
    <xdr:ext cx="82296" cy="79248"/>
    <xdr:pic>
      <xdr:nvPicPr>
        <xdr:cNvPr id="32" name="image10.png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6864" y="20330921"/>
          <a:ext cx="82296" cy="79248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111</xdr:row>
      <xdr:rowOff>198119</xdr:rowOff>
    </xdr:from>
    <xdr:ext cx="15240" cy="204216"/>
    <xdr:pic>
      <xdr:nvPicPr>
        <xdr:cNvPr id="33" name="image5.png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4248744"/>
          <a:ext cx="15240" cy="2042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124</xdr:row>
      <xdr:rowOff>194311</xdr:rowOff>
    </xdr:from>
    <xdr:ext cx="15240" cy="207263"/>
    <xdr:pic>
      <xdr:nvPicPr>
        <xdr:cNvPr id="34" name="image2.png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464386"/>
          <a:ext cx="15240" cy="207263"/>
        </a:xfrm>
        <a:prstGeom prst="rect">
          <a:avLst/>
        </a:prstGeom>
      </xdr:spPr>
    </xdr:pic>
    <xdr:clientData/>
  </xdr:oneCellAnchor>
  <xdr:twoCellAnchor editAs="oneCell">
    <xdr:from>
      <xdr:col>2</xdr:col>
      <xdr:colOff>496660</xdr:colOff>
      <xdr:row>3</xdr:row>
      <xdr:rowOff>47625</xdr:rowOff>
    </xdr:from>
    <xdr:to>
      <xdr:col>4</xdr:col>
      <xdr:colOff>297792</xdr:colOff>
      <xdr:row>7</xdr:row>
      <xdr:rowOff>122463</xdr:rowOff>
    </xdr:to>
    <xdr:pic>
      <xdr:nvPicPr>
        <xdr:cNvPr id="35" name="Imagem 34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1785" y="876300"/>
          <a:ext cx="2096657" cy="8654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8"/>
  <sheetViews>
    <sheetView showGridLines="0" topLeftCell="A110" zoomScale="120" zoomScaleNormal="120" workbookViewId="0">
      <selection activeCell="F110" sqref="F110"/>
    </sheetView>
  </sheetViews>
  <sheetFormatPr defaultRowHeight="12.75" x14ac:dyDescent="0.2"/>
  <cols>
    <col min="1" max="1" width="4.6640625" style="20" customWidth="1"/>
    <col min="2" max="2" width="46.1640625" style="20" customWidth="1"/>
    <col min="3" max="3" width="22.1640625" style="20" customWidth="1"/>
    <col min="4" max="4" width="18" style="20" customWidth="1"/>
    <col min="5" max="5" width="13.5" style="20" customWidth="1"/>
    <col min="6" max="6" width="15.83203125" style="20" bestFit="1" customWidth="1"/>
    <col min="7" max="7" width="9.33203125" style="20"/>
    <col min="8" max="8" width="13.33203125" style="20" bestFit="1" customWidth="1"/>
    <col min="9" max="16384" width="9.33203125" style="20"/>
  </cols>
  <sheetData>
    <row r="1" spans="1:9" ht="33.75" customHeight="1" x14ac:dyDescent="0.2">
      <c r="A1" s="110" t="s">
        <v>103</v>
      </c>
      <c r="B1" s="111"/>
      <c r="C1" s="111"/>
      <c r="D1" s="111"/>
      <c r="E1" s="111"/>
      <c r="F1" s="111"/>
    </row>
    <row r="2" spans="1:9" ht="15.95" customHeight="1" x14ac:dyDescent="0.2">
      <c r="A2" s="112" t="s">
        <v>6</v>
      </c>
      <c r="B2" s="112"/>
      <c r="C2" s="112"/>
      <c r="D2" s="112"/>
      <c r="E2" s="112"/>
    </row>
    <row r="3" spans="1:9" ht="15.95" customHeight="1" x14ac:dyDescent="0.2">
      <c r="A3" s="112" t="s">
        <v>7</v>
      </c>
      <c r="B3" s="112"/>
      <c r="C3" s="112"/>
      <c r="D3" s="112"/>
      <c r="E3" s="112"/>
    </row>
    <row r="4" spans="1:9" ht="15.95" customHeight="1" x14ac:dyDescent="0.2">
      <c r="A4" s="113" t="s">
        <v>107</v>
      </c>
      <c r="B4" s="113"/>
      <c r="C4" s="114"/>
      <c r="D4" s="114"/>
      <c r="E4" s="114"/>
      <c r="I4" s="21"/>
    </row>
    <row r="5" spans="1:9" ht="15.95" customHeight="1" x14ac:dyDescent="0.2">
      <c r="A5" s="113" t="s">
        <v>108</v>
      </c>
      <c r="B5" s="113"/>
      <c r="C5" s="114"/>
      <c r="D5" s="114"/>
      <c r="E5" s="114"/>
      <c r="H5" s="22"/>
    </row>
    <row r="6" spans="1:9" ht="15.95" customHeight="1" x14ac:dyDescent="0.2">
      <c r="A6" s="113" t="s">
        <v>109</v>
      </c>
      <c r="B6" s="113"/>
      <c r="C6" s="114"/>
      <c r="D6" s="114"/>
      <c r="E6" s="114"/>
      <c r="H6" s="23"/>
    </row>
    <row r="7" spans="1:9" ht="15" customHeight="1" x14ac:dyDescent="0.2">
      <c r="A7" s="115"/>
      <c r="B7" s="115"/>
      <c r="C7" s="114"/>
      <c r="D7" s="114"/>
      <c r="E7" s="114"/>
    </row>
    <row r="8" spans="1:9" ht="15.95" customHeight="1" x14ac:dyDescent="0.2">
      <c r="A8" s="115"/>
      <c r="B8" s="115"/>
      <c r="C8" s="114"/>
      <c r="D8" s="114"/>
      <c r="E8" s="114"/>
    </row>
    <row r="9" spans="1:9" ht="15.95" customHeight="1" x14ac:dyDescent="0.2">
      <c r="A9" s="105" t="s">
        <v>8</v>
      </c>
      <c r="B9" s="105"/>
      <c r="C9" s="105"/>
      <c r="D9" s="105"/>
      <c r="E9" s="105"/>
    </row>
    <row r="10" spans="1:9" ht="31.5" customHeight="1" x14ac:dyDescent="0.2">
      <c r="A10" s="105" t="s">
        <v>110</v>
      </c>
      <c r="B10" s="105"/>
      <c r="C10" s="105"/>
      <c r="D10" s="105"/>
      <c r="E10" s="105"/>
    </row>
    <row r="11" spans="1:9" ht="15.95" customHeight="1" x14ac:dyDescent="0.2">
      <c r="A11" s="107"/>
      <c r="B11" s="108"/>
      <c r="C11" s="56"/>
      <c r="D11" s="56"/>
      <c r="E11" s="56"/>
    </row>
    <row r="12" spans="1:9" ht="15.95" customHeight="1" x14ac:dyDescent="0.2">
      <c r="A12" s="88" t="s">
        <v>9</v>
      </c>
      <c r="B12" s="88"/>
      <c r="C12" s="88"/>
      <c r="D12" s="88"/>
      <c r="E12" s="88"/>
    </row>
    <row r="13" spans="1:9" ht="15.95" customHeight="1" x14ac:dyDescent="0.2">
      <c r="A13" s="59">
        <v>1</v>
      </c>
      <c r="B13" s="109" t="s">
        <v>10</v>
      </c>
      <c r="C13" s="109"/>
      <c r="D13" s="60"/>
      <c r="E13" s="61" t="s">
        <v>11</v>
      </c>
    </row>
    <row r="14" spans="1:9" ht="15.95" customHeight="1" x14ac:dyDescent="0.2">
      <c r="A14" s="61" t="s">
        <v>12</v>
      </c>
      <c r="B14" s="105" t="s">
        <v>13</v>
      </c>
      <c r="C14" s="105"/>
      <c r="D14" s="60"/>
      <c r="E14" s="62">
        <v>1772</v>
      </c>
    </row>
    <row r="15" spans="1:9" ht="15.95" customHeight="1" x14ac:dyDescent="0.2">
      <c r="A15" s="61" t="s">
        <v>14</v>
      </c>
      <c r="B15" s="105" t="s">
        <v>15</v>
      </c>
      <c r="C15" s="105"/>
      <c r="D15" s="60"/>
      <c r="E15" s="62">
        <v>0</v>
      </c>
    </row>
    <row r="16" spans="1:9" ht="15.95" customHeight="1" x14ac:dyDescent="0.2">
      <c r="A16" s="61" t="s">
        <v>16</v>
      </c>
      <c r="B16" s="105" t="s">
        <v>17</v>
      </c>
      <c r="C16" s="105"/>
      <c r="D16" s="60"/>
      <c r="E16" s="62">
        <v>0</v>
      </c>
    </row>
    <row r="17" spans="1:5" ht="15.95" customHeight="1" x14ac:dyDescent="0.2">
      <c r="A17" s="61" t="s">
        <v>18</v>
      </c>
      <c r="B17" s="105" t="s">
        <v>19</v>
      </c>
      <c r="C17" s="105"/>
      <c r="D17" s="60"/>
      <c r="E17" s="62">
        <v>0</v>
      </c>
    </row>
    <row r="18" spans="1:5" ht="15.95" customHeight="1" x14ac:dyDescent="0.2">
      <c r="A18" s="61" t="s">
        <v>20</v>
      </c>
      <c r="B18" s="105" t="s">
        <v>21</v>
      </c>
      <c r="C18" s="105"/>
      <c r="D18" s="60"/>
      <c r="E18" s="62">
        <v>0</v>
      </c>
    </row>
    <row r="19" spans="1:5" ht="15.95" customHeight="1" x14ac:dyDescent="0.2">
      <c r="A19" s="61" t="s">
        <v>22</v>
      </c>
      <c r="B19" s="105" t="s">
        <v>23</v>
      </c>
      <c r="C19" s="105"/>
      <c r="D19" s="60"/>
      <c r="E19" s="62">
        <v>0</v>
      </c>
    </row>
    <row r="20" spans="1:5" ht="15" customHeight="1" x14ac:dyDescent="0.2">
      <c r="A20" s="61" t="s">
        <v>24</v>
      </c>
      <c r="B20" s="105" t="s">
        <v>25</v>
      </c>
      <c r="C20" s="105"/>
      <c r="D20" s="60"/>
      <c r="E20" s="62">
        <v>0</v>
      </c>
    </row>
    <row r="21" spans="1:5" ht="15.95" customHeight="1" x14ac:dyDescent="0.2">
      <c r="A21" s="106" t="s">
        <v>26</v>
      </c>
      <c r="B21" s="106"/>
      <c r="C21" s="106"/>
      <c r="D21" s="60"/>
      <c r="E21" s="62">
        <f>SUM(E14:E20)</f>
        <v>1772</v>
      </c>
    </row>
    <row r="22" spans="1:5" ht="15.95" customHeight="1" x14ac:dyDescent="0.2">
      <c r="A22" s="55"/>
      <c r="B22" s="56"/>
      <c r="C22" s="56"/>
      <c r="D22" s="56"/>
      <c r="E22" s="57"/>
    </row>
    <row r="23" spans="1:5" ht="15.95" customHeight="1" x14ac:dyDescent="0.2">
      <c r="A23" s="88" t="s">
        <v>27</v>
      </c>
      <c r="B23" s="88"/>
      <c r="C23" s="88"/>
      <c r="D23" s="88"/>
      <c r="E23" s="88"/>
    </row>
    <row r="24" spans="1:5" ht="15.95" customHeight="1" x14ac:dyDescent="0.2">
      <c r="A24" s="55"/>
      <c r="B24" s="56"/>
      <c r="C24" s="56"/>
      <c r="D24" s="56"/>
      <c r="E24" s="57"/>
    </row>
    <row r="25" spans="1:5" ht="15.95" customHeight="1" x14ac:dyDescent="0.2">
      <c r="A25" s="90" t="s">
        <v>28</v>
      </c>
      <c r="B25" s="90"/>
      <c r="C25" s="90"/>
      <c r="D25" s="90"/>
      <c r="E25" s="90"/>
    </row>
    <row r="26" spans="1:5" ht="15.95" customHeight="1" x14ac:dyDescent="0.2">
      <c r="A26" s="52"/>
      <c r="B26" s="53"/>
      <c r="C26" s="53"/>
      <c r="D26" s="53"/>
      <c r="E26" s="54"/>
    </row>
    <row r="27" spans="1:5" ht="30.75" customHeight="1" x14ac:dyDescent="0.2">
      <c r="A27" s="3">
        <v>2.1</v>
      </c>
      <c r="B27" s="25" t="s">
        <v>0</v>
      </c>
      <c r="C27" s="4" t="s">
        <v>29</v>
      </c>
      <c r="D27" s="26"/>
      <c r="E27" s="4" t="s">
        <v>11</v>
      </c>
    </row>
    <row r="28" spans="1:5" ht="15.95" customHeight="1" x14ac:dyDescent="0.2">
      <c r="A28" s="2" t="s">
        <v>12</v>
      </c>
      <c r="B28" s="1" t="s">
        <v>30</v>
      </c>
      <c r="C28" s="5">
        <v>1</v>
      </c>
      <c r="D28" s="27">
        <v>8.3299999999999999E-2</v>
      </c>
      <c r="E28" s="33">
        <f>$E$21*D28</f>
        <v>147.60759999999999</v>
      </c>
    </row>
    <row r="29" spans="1:5" ht="15.95" customHeight="1" x14ac:dyDescent="0.2">
      <c r="A29" s="2" t="s">
        <v>14</v>
      </c>
      <c r="B29" s="1" t="s">
        <v>31</v>
      </c>
      <c r="C29" s="5">
        <v>1</v>
      </c>
      <c r="D29" s="27">
        <v>0.121</v>
      </c>
      <c r="E29" s="33">
        <f>$E$21*D29</f>
        <v>214.41200000000001</v>
      </c>
    </row>
    <row r="30" spans="1:5" ht="15.95" customHeight="1" x14ac:dyDescent="0.2">
      <c r="A30" s="94" t="s">
        <v>26</v>
      </c>
      <c r="B30" s="95"/>
      <c r="C30" s="24"/>
      <c r="D30" s="13"/>
      <c r="E30" s="33">
        <f>SUM(E28:E29)</f>
        <v>362.01959999999997</v>
      </c>
    </row>
    <row r="31" spans="1:5" ht="15.95" customHeight="1" x14ac:dyDescent="0.2">
      <c r="A31" s="49"/>
      <c r="B31" s="50"/>
      <c r="C31" s="50"/>
      <c r="D31" s="100"/>
      <c r="E31" s="101"/>
    </row>
    <row r="32" spans="1:5" ht="28.35" customHeight="1" x14ac:dyDescent="0.2">
      <c r="A32" s="102" t="s">
        <v>32</v>
      </c>
      <c r="B32" s="102"/>
      <c r="C32" s="102"/>
      <c r="D32" s="102"/>
      <c r="E32" s="102"/>
    </row>
    <row r="33" spans="1:6" ht="15.95" customHeight="1" x14ac:dyDescent="0.2">
      <c r="A33" s="52"/>
      <c r="B33" s="53"/>
      <c r="C33" s="53"/>
      <c r="D33" s="103"/>
      <c r="E33" s="104"/>
    </row>
    <row r="34" spans="1:6" ht="15.95" customHeight="1" x14ac:dyDescent="0.2">
      <c r="A34" s="39">
        <v>2.2000000000000002</v>
      </c>
      <c r="B34" s="40" t="s">
        <v>33</v>
      </c>
      <c r="C34" s="41"/>
      <c r="D34" s="42" t="s">
        <v>34</v>
      </c>
      <c r="E34" s="6" t="s">
        <v>11</v>
      </c>
    </row>
    <row r="35" spans="1:6" ht="15.95" customHeight="1" x14ac:dyDescent="0.2">
      <c r="A35" s="43" t="s">
        <v>12</v>
      </c>
      <c r="B35" s="44" t="s">
        <v>35</v>
      </c>
      <c r="C35" s="41"/>
      <c r="D35" s="45">
        <v>0.2</v>
      </c>
      <c r="E35" s="33">
        <f>$E$21*D35</f>
        <v>354.40000000000003</v>
      </c>
    </row>
    <row r="36" spans="1:6" ht="15.95" customHeight="1" x14ac:dyDescent="0.2">
      <c r="A36" s="43" t="s">
        <v>14</v>
      </c>
      <c r="B36" s="44" t="s">
        <v>36</v>
      </c>
      <c r="C36" s="41"/>
      <c r="D36" s="45">
        <v>0</v>
      </c>
      <c r="E36" s="33">
        <f t="shared" ref="E36:E42" si="0">$E$21*D36</f>
        <v>0</v>
      </c>
    </row>
    <row r="37" spans="1:6" ht="30.75" customHeight="1" x14ac:dyDescent="0.2">
      <c r="A37" s="46" t="s">
        <v>16</v>
      </c>
      <c r="B37" s="44" t="s">
        <v>37</v>
      </c>
      <c r="C37" s="47"/>
      <c r="D37" s="48">
        <v>0.01</v>
      </c>
      <c r="E37" s="33">
        <f t="shared" si="0"/>
        <v>17.72</v>
      </c>
    </row>
    <row r="38" spans="1:6" ht="15.95" customHeight="1" x14ac:dyDescent="0.2">
      <c r="A38" s="43" t="s">
        <v>18</v>
      </c>
      <c r="B38" s="44" t="s">
        <v>38</v>
      </c>
      <c r="C38" s="41"/>
      <c r="D38" s="45">
        <v>0</v>
      </c>
      <c r="E38" s="33">
        <f t="shared" si="0"/>
        <v>0</v>
      </c>
    </row>
    <row r="39" spans="1:6" ht="15.95" customHeight="1" x14ac:dyDescent="0.2">
      <c r="A39" s="43" t="s">
        <v>20</v>
      </c>
      <c r="B39" s="44" t="s">
        <v>39</v>
      </c>
      <c r="C39" s="41"/>
      <c r="D39" s="45">
        <v>0</v>
      </c>
      <c r="E39" s="33">
        <f t="shared" si="0"/>
        <v>0</v>
      </c>
    </row>
    <row r="40" spans="1:6" ht="15.95" customHeight="1" x14ac:dyDescent="0.2">
      <c r="A40" s="43" t="s">
        <v>22</v>
      </c>
      <c r="B40" s="44" t="s">
        <v>40</v>
      </c>
      <c r="C40" s="41"/>
      <c r="D40" s="45">
        <v>0</v>
      </c>
      <c r="E40" s="33">
        <f t="shared" si="0"/>
        <v>0</v>
      </c>
    </row>
    <row r="41" spans="1:6" ht="15.95" customHeight="1" x14ac:dyDescent="0.2">
      <c r="A41" s="43" t="s">
        <v>24</v>
      </c>
      <c r="B41" s="44" t="s">
        <v>41</v>
      </c>
      <c r="C41" s="41"/>
      <c r="D41" s="45">
        <v>0</v>
      </c>
      <c r="E41" s="33">
        <f t="shared" si="0"/>
        <v>0</v>
      </c>
    </row>
    <row r="42" spans="1:6" ht="15" customHeight="1" x14ac:dyDescent="0.2">
      <c r="A42" s="2" t="s">
        <v>42</v>
      </c>
      <c r="B42" s="1" t="s">
        <v>43</v>
      </c>
      <c r="C42" s="24"/>
      <c r="D42" s="28">
        <v>0.08</v>
      </c>
      <c r="E42" s="33">
        <f t="shared" si="0"/>
        <v>141.76</v>
      </c>
    </row>
    <row r="43" spans="1:6" ht="15.95" customHeight="1" x14ac:dyDescent="0.2">
      <c r="A43" s="94" t="s">
        <v>26</v>
      </c>
      <c r="B43" s="95"/>
      <c r="C43" s="24"/>
      <c r="D43" s="19">
        <f>SUM(D35:D42)</f>
        <v>0.29000000000000004</v>
      </c>
      <c r="E43" s="33">
        <f>E21*D43</f>
        <v>513.88000000000011</v>
      </c>
    </row>
    <row r="44" spans="1:6" ht="15.95" customHeight="1" x14ac:dyDescent="0.2">
      <c r="A44" s="49"/>
      <c r="B44" s="50"/>
      <c r="C44" s="50"/>
      <c r="D44" s="50"/>
      <c r="E44" s="51"/>
    </row>
    <row r="45" spans="1:6" ht="15.95" customHeight="1" x14ac:dyDescent="0.2">
      <c r="A45" s="99" t="s">
        <v>106</v>
      </c>
      <c r="B45" s="99"/>
      <c r="C45" s="99"/>
      <c r="D45" s="99"/>
      <c r="E45" s="99"/>
    </row>
    <row r="46" spans="1:6" ht="15.95" customHeight="1" x14ac:dyDescent="0.2">
      <c r="A46" s="52"/>
      <c r="B46" s="53"/>
      <c r="C46" s="53"/>
      <c r="D46" s="53"/>
      <c r="E46" s="54"/>
    </row>
    <row r="47" spans="1:6" ht="15.95" customHeight="1" x14ac:dyDescent="0.2">
      <c r="A47" s="7">
        <v>2.2999999999999998</v>
      </c>
      <c r="B47" s="96" t="s">
        <v>44</v>
      </c>
      <c r="C47" s="98"/>
      <c r="D47" s="1" t="s">
        <v>45</v>
      </c>
      <c r="E47" s="2" t="s">
        <v>11</v>
      </c>
    </row>
    <row r="48" spans="1:6" ht="30.75" customHeight="1" x14ac:dyDescent="0.2">
      <c r="A48" s="4" t="s">
        <v>12</v>
      </c>
      <c r="B48" s="68" t="s">
        <v>46</v>
      </c>
      <c r="C48" s="70"/>
      <c r="D48" s="14">
        <v>3.55</v>
      </c>
      <c r="E48" s="34">
        <f>(((44*D48)-(E21*6%)))</f>
        <v>49.879999999999995</v>
      </c>
      <c r="F48" s="29"/>
    </row>
    <row r="49" spans="1:7" ht="15.95" customHeight="1" x14ac:dyDescent="0.2">
      <c r="A49" s="2" t="s">
        <v>14</v>
      </c>
      <c r="B49" s="68" t="s">
        <v>47</v>
      </c>
      <c r="C49" s="70"/>
      <c r="D49" s="30">
        <v>22.3</v>
      </c>
      <c r="E49" s="33">
        <f>D49*22</f>
        <v>490.6</v>
      </c>
      <c r="G49" s="29"/>
    </row>
    <row r="50" spans="1:7" ht="15.95" customHeight="1" x14ac:dyDescent="0.2">
      <c r="A50" s="2" t="s">
        <v>16</v>
      </c>
      <c r="B50" s="68" t="s">
        <v>48</v>
      </c>
      <c r="C50" s="70"/>
      <c r="D50" s="24"/>
      <c r="E50" s="33">
        <v>0</v>
      </c>
    </row>
    <row r="51" spans="1:7" ht="15.95" customHeight="1" x14ac:dyDescent="0.2">
      <c r="A51" s="2" t="s">
        <v>18</v>
      </c>
      <c r="B51" s="68" t="s">
        <v>49</v>
      </c>
      <c r="C51" s="70"/>
      <c r="D51" s="24"/>
      <c r="E51" s="33">
        <v>0</v>
      </c>
    </row>
    <row r="52" spans="1:7" ht="15.95" customHeight="1" x14ac:dyDescent="0.2">
      <c r="A52" s="2" t="s">
        <v>20</v>
      </c>
      <c r="B52" s="68" t="s">
        <v>50</v>
      </c>
      <c r="C52" s="70"/>
      <c r="D52" s="24"/>
      <c r="E52" s="33">
        <v>0</v>
      </c>
    </row>
    <row r="53" spans="1:7" ht="15.95" customHeight="1" x14ac:dyDescent="0.2">
      <c r="A53" s="2" t="s">
        <v>22</v>
      </c>
      <c r="B53" s="68" t="s">
        <v>51</v>
      </c>
      <c r="C53" s="70"/>
      <c r="D53" s="24"/>
      <c r="E53" s="30"/>
    </row>
    <row r="54" spans="1:7" ht="15.95" customHeight="1" x14ac:dyDescent="0.2">
      <c r="A54" s="2" t="s">
        <v>24</v>
      </c>
      <c r="B54" s="68" t="s">
        <v>52</v>
      </c>
      <c r="C54" s="70"/>
      <c r="D54" s="24"/>
      <c r="E54" s="30"/>
    </row>
    <row r="55" spans="1:7" ht="15.95" customHeight="1" x14ac:dyDescent="0.2">
      <c r="A55" s="81" t="s">
        <v>26</v>
      </c>
      <c r="B55" s="82"/>
      <c r="C55" s="83"/>
      <c r="D55" s="24"/>
      <c r="E55" s="33">
        <f>SUM(E48:E54)</f>
        <v>540.48</v>
      </c>
    </row>
    <row r="56" spans="1:7" ht="15.95" customHeight="1" x14ac:dyDescent="0.2">
      <c r="A56" s="31"/>
      <c r="B56" s="31"/>
      <c r="C56" s="31"/>
      <c r="D56" s="31"/>
      <c r="E56" s="31"/>
    </row>
    <row r="57" spans="1:7" ht="15" customHeight="1" x14ac:dyDescent="0.2">
      <c r="A57" s="58"/>
      <c r="B57" s="58"/>
      <c r="C57" s="58"/>
      <c r="D57" s="58"/>
      <c r="E57" s="58"/>
    </row>
    <row r="58" spans="1:7" ht="15.95" customHeight="1" x14ac:dyDescent="0.2">
      <c r="A58" s="90" t="s">
        <v>53</v>
      </c>
      <c r="B58" s="90"/>
      <c r="C58" s="90"/>
      <c r="D58" s="90"/>
      <c r="E58" s="90"/>
    </row>
    <row r="59" spans="1:7" ht="15.95" customHeight="1" x14ac:dyDescent="0.2">
      <c r="A59" s="52"/>
      <c r="B59" s="53"/>
      <c r="C59" s="53"/>
      <c r="D59" s="53"/>
      <c r="E59" s="54"/>
    </row>
    <row r="60" spans="1:7" ht="15.95" customHeight="1" x14ac:dyDescent="0.2">
      <c r="A60" s="5">
        <v>2</v>
      </c>
      <c r="B60" s="96" t="s">
        <v>54</v>
      </c>
      <c r="C60" s="97"/>
      <c r="D60" s="98"/>
      <c r="E60" s="2" t="s">
        <v>11</v>
      </c>
    </row>
    <row r="61" spans="1:7" ht="15.95" customHeight="1" x14ac:dyDescent="0.2">
      <c r="A61" s="7">
        <v>2.1</v>
      </c>
      <c r="B61" s="68" t="s">
        <v>55</v>
      </c>
      <c r="C61" s="69"/>
      <c r="D61" s="70"/>
      <c r="E61" s="35">
        <f>E30</f>
        <v>362.01959999999997</v>
      </c>
    </row>
    <row r="62" spans="1:7" ht="15.95" customHeight="1" x14ac:dyDescent="0.2">
      <c r="A62" s="7">
        <v>2.2000000000000002</v>
      </c>
      <c r="B62" s="68" t="s">
        <v>56</v>
      </c>
      <c r="C62" s="69"/>
      <c r="D62" s="70"/>
      <c r="E62" s="35">
        <f>E43</f>
        <v>513.88000000000011</v>
      </c>
    </row>
    <row r="63" spans="1:7" ht="15.95" customHeight="1" x14ac:dyDescent="0.2">
      <c r="A63" s="7">
        <v>2.2999999999999998</v>
      </c>
      <c r="B63" s="68" t="s">
        <v>44</v>
      </c>
      <c r="C63" s="69"/>
      <c r="D63" s="70"/>
      <c r="E63" s="35">
        <f>E55</f>
        <v>540.48</v>
      </c>
    </row>
    <row r="64" spans="1:7" ht="15.95" customHeight="1" x14ac:dyDescent="0.2">
      <c r="A64" s="85" t="s">
        <v>26</v>
      </c>
      <c r="B64" s="86"/>
      <c r="C64" s="86"/>
      <c r="D64" s="87"/>
      <c r="E64" s="35">
        <f>SUM(E61:E63)</f>
        <v>1416.3796000000002</v>
      </c>
    </row>
    <row r="65" spans="1:5" ht="15.95" customHeight="1" x14ac:dyDescent="0.2">
      <c r="A65" s="31"/>
      <c r="B65" s="31"/>
      <c r="C65" s="31"/>
      <c r="D65" s="31"/>
      <c r="E65" s="31"/>
    </row>
    <row r="66" spans="1:5" ht="15.95" customHeight="1" x14ac:dyDescent="0.2">
      <c r="A66" s="58"/>
      <c r="B66" s="58"/>
      <c r="C66" s="58"/>
      <c r="D66" s="58"/>
      <c r="E66" s="58"/>
    </row>
    <row r="67" spans="1:5" ht="15.95" customHeight="1" x14ac:dyDescent="0.2">
      <c r="A67" s="88" t="s">
        <v>57</v>
      </c>
      <c r="B67" s="88"/>
      <c r="C67" s="88"/>
      <c r="D67" s="88"/>
      <c r="E67" s="88"/>
    </row>
    <row r="68" spans="1:5" ht="15.95" customHeight="1" x14ac:dyDescent="0.2">
      <c r="A68" s="52"/>
      <c r="B68" s="53"/>
      <c r="C68" s="53"/>
      <c r="D68" s="53"/>
      <c r="E68" s="54"/>
    </row>
    <row r="69" spans="1:5" ht="15.95" customHeight="1" x14ac:dyDescent="0.2">
      <c r="A69" s="8">
        <v>3</v>
      </c>
      <c r="B69" s="9" t="s">
        <v>58</v>
      </c>
      <c r="C69" s="2" t="s">
        <v>59</v>
      </c>
      <c r="D69" s="24"/>
      <c r="E69" s="2" t="s">
        <v>11</v>
      </c>
    </row>
    <row r="70" spans="1:5" ht="15" customHeight="1" x14ac:dyDescent="0.2">
      <c r="A70" s="2" t="s">
        <v>12</v>
      </c>
      <c r="B70" s="1" t="s">
        <v>60</v>
      </c>
      <c r="C70" s="24"/>
      <c r="D70" s="15">
        <v>4.1999999999999997E-3</v>
      </c>
      <c r="E70" s="33">
        <f>$E$21*D70</f>
        <v>7.4423999999999992</v>
      </c>
    </row>
    <row r="71" spans="1:5" ht="31.5" customHeight="1" x14ac:dyDescent="0.2">
      <c r="A71" s="4" t="s">
        <v>14</v>
      </c>
      <c r="B71" s="1" t="s">
        <v>61</v>
      </c>
      <c r="C71" s="26"/>
      <c r="D71" s="16">
        <v>2.9999999999999997E-4</v>
      </c>
      <c r="E71" s="33">
        <f t="shared" ref="E71:E75" si="1">$E$21*D71</f>
        <v>0.53159999999999996</v>
      </c>
    </row>
    <row r="72" spans="1:5" ht="30.75" customHeight="1" x14ac:dyDescent="0.2">
      <c r="A72" s="4" t="s">
        <v>16</v>
      </c>
      <c r="B72" s="1" t="s">
        <v>62</v>
      </c>
      <c r="C72" s="26"/>
      <c r="D72" s="16">
        <v>2.7000000000000001E-3</v>
      </c>
      <c r="E72" s="33">
        <f t="shared" si="1"/>
        <v>4.7844000000000007</v>
      </c>
    </row>
    <row r="73" spans="1:5" ht="15.95" customHeight="1" x14ac:dyDescent="0.2">
      <c r="A73" s="2" t="s">
        <v>18</v>
      </c>
      <c r="B73" s="1" t="s">
        <v>63</v>
      </c>
      <c r="C73" s="5">
        <v>1</v>
      </c>
      <c r="D73" s="15">
        <v>1.9400000000000001E-2</v>
      </c>
      <c r="E73" s="33">
        <f t="shared" si="1"/>
        <v>34.376800000000003</v>
      </c>
    </row>
    <row r="74" spans="1:5" ht="30.75" customHeight="1" x14ac:dyDescent="0.2">
      <c r="A74" s="4" t="s">
        <v>20</v>
      </c>
      <c r="B74" s="1" t="s">
        <v>64</v>
      </c>
      <c r="C74" s="26"/>
      <c r="D74" s="17">
        <v>7.7000000000000002E-3</v>
      </c>
      <c r="E74" s="33">
        <f t="shared" si="1"/>
        <v>13.644400000000001</v>
      </c>
    </row>
    <row r="75" spans="1:5" ht="30.75" customHeight="1" x14ac:dyDescent="0.2">
      <c r="A75" s="4" t="s">
        <v>22</v>
      </c>
      <c r="B75" s="1" t="s">
        <v>65</v>
      </c>
      <c r="C75" s="26"/>
      <c r="D75" s="17">
        <v>3.73E-2</v>
      </c>
      <c r="E75" s="33">
        <f t="shared" si="1"/>
        <v>66.095600000000005</v>
      </c>
    </row>
    <row r="76" spans="1:5" ht="15.95" customHeight="1" x14ac:dyDescent="0.2">
      <c r="A76" s="94" t="s">
        <v>26</v>
      </c>
      <c r="B76" s="95"/>
      <c r="C76" s="24"/>
      <c r="D76" s="11">
        <f>SUM(D70:D75)</f>
        <v>7.1599999999999997E-2</v>
      </c>
      <c r="E76" s="33">
        <f>SUM(E70:E75)</f>
        <v>126.87520000000001</v>
      </c>
    </row>
    <row r="77" spans="1:5" ht="15.95" customHeight="1" x14ac:dyDescent="0.2">
      <c r="A77" s="49"/>
      <c r="B77" s="50"/>
      <c r="C77" s="50"/>
      <c r="D77" s="50"/>
      <c r="E77" s="51"/>
    </row>
    <row r="78" spans="1:5" ht="15.95" customHeight="1" x14ac:dyDescent="0.2">
      <c r="A78" s="88" t="s">
        <v>66</v>
      </c>
      <c r="B78" s="88"/>
      <c r="C78" s="88"/>
      <c r="D78" s="88"/>
      <c r="E78" s="88"/>
    </row>
    <row r="79" spans="1:5" ht="15.95" customHeight="1" x14ac:dyDescent="0.2">
      <c r="A79" s="55"/>
      <c r="B79" s="56"/>
      <c r="C79" s="56"/>
      <c r="D79" s="56"/>
      <c r="E79" s="57"/>
    </row>
    <row r="80" spans="1:5" ht="15.95" customHeight="1" x14ac:dyDescent="0.2">
      <c r="A80" s="90" t="s">
        <v>67</v>
      </c>
      <c r="B80" s="90"/>
      <c r="C80" s="90"/>
      <c r="D80" s="90"/>
      <c r="E80" s="90"/>
    </row>
    <row r="81" spans="1:5" ht="15" customHeight="1" x14ac:dyDescent="0.2">
      <c r="A81" s="52"/>
      <c r="B81" s="53"/>
      <c r="C81" s="53"/>
      <c r="D81" s="53"/>
      <c r="E81" s="54"/>
    </row>
    <row r="82" spans="1:5" ht="15.95" customHeight="1" x14ac:dyDescent="0.2">
      <c r="A82" s="7">
        <v>4.0999999999999996</v>
      </c>
      <c r="B82" s="2" t="s">
        <v>68</v>
      </c>
      <c r="C82" s="91" t="s">
        <v>69</v>
      </c>
      <c r="D82" s="24"/>
      <c r="E82" s="2" t="s">
        <v>11</v>
      </c>
    </row>
    <row r="83" spans="1:5" ht="15.95" customHeight="1" x14ac:dyDescent="0.2">
      <c r="A83" s="2" t="s">
        <v>12</v>
      </c>
      <c r="B83" s="32" t="s">
        <v>104</v>
      </c>
      <c r="C83" s="92"/>
      <c r="D83" s="18">
        <v>0</v>
      </c>
      <c r="E83" s="33">
        <f>$E$21*D83</f>
        <v>0</v>
      </c>
    </row>
    <row r="84" spans="1:5" ht="15.95" customHeight="1" x14ac:dyDescent="0.2">
      <c r="A84" s="2" t="s">
        <v>14</v>
      </c>
      <c r="B84" s="1" t="s">
        <v>70</v>
      </c>
      <c r="C84" s="93"/>
      <c r="D84" s="18">
        <v>0</v>
      </c>
      <c r="E84" s="33">
        <f t="shared" ref="E84:E88" si="2">$E$21*D84</f>
        <v>0</v>
      </c>
    </row>
    <row r="85" spans="1:5" ht="15.95" customHeight="1" x14ac:dyDescent="0.2">
      <c r="A85" s="2" t="s">
        <v>71</v>
      </c>
      <c r="B85" s="1" t="s">
        <v>72</v>
      </c>
      <c r="C85" s="10">
        <v>5</v>
      </c>
      <c r="D85" s="18">
        <v>0</v>
      </c>
      <c r="E85" s="33">
        <f t="shared" si="2"/>
        <v>0</v>
      </c>
    </row>
    <row r="86" spans="1:5" ht="15.95" customHeight="1" x14ac:dyDescent="0.2">
      <c r="A86" s="2" t="s">
        <v>18</v>
      </c>
      <c r="B86" s="1" t="s">
        <v>73</v>
      </c>
      <c r="C86" s="1"/>
      <c r="D86" s="18">
        <v>0</v>
      </c>
      <c r="E86" s="33">
        <f t="shared" si="2"/>
        <v>0</v>
      </c>
    </row>
    <row r="87" spans="1:5" ht="15.95" customHeight="1" x14ac:dyDescent="0.2">
      <c r="A87" s="2" t="s">
        <v>20</v>
      </c>
      <c r="B87" s="1" t="s">
        <v>74</v>
      </c>
      <c r="C87" s="1"/>
      <c r="D87" s="18">
        <v>0</v>
      </c>
      <c r="E87" s="33">
        <f t="shared" si="2"/>
        <v>0</v>
      </c>
    </row>
    <row r="88" spans="1:5" ht="15.95" customHeight="1" x14ac:dyDescent="0.2">
      <c r="A88" s="2" t="s">
        <v>22</v>
      </c>
      <c r="B88" s="1" t="s">
        <v>75</v>
      </c>
      <c r="C88" s="24"/>
      <c r="D88" s="18" t="s">
        <v>76</v>
      </c>
      <c r="E88" s="33">
        <f t="shared" si="2"/>
        <v>0</v>
      </c>
    </row>
    <row r="89" spans="1:5" ht="15.95" customHeight="1" x14ac:dyDescent="0.2">
      <c r="A89" s="85" t="s">
        <v>26</v>
      </c>
      <c r="B89" s="86"/>
      <c r="C89" s="87"/>
      <c r="D89" s="18" t="s">
        <v>77</v>
      </c>
      <c r="E89" s="33">
        <f>SUM(E83:E88)</f>
        <v>0</v>
      </c>
    </row>
    <row r="90" spans="1:5" ht="15.95" customHeight="1" x14ac:dyDescent="0.2">
      <c r="A90" s="49"/>
      <c r="B90" s="50"/>
      <c r="C90" s="50"/>
      <c r="D90" s="50"/>
      <c r="E90" s="51"/>
    </row>
    <row r="91" spans="1:5" ht="15.95" customHeight="1" x14ac:dyDescent="0.2">
      <c r="A91" s="90" t="s">
        <v>78</v>
      </c>
      <c r="B91" s="90"/>
      <c r="C91" s="90"/>
      <c r="D91" s="90"/>
      <c r="E91" s="90"/>
    </row>
    <row r="92" spans="1:5" ht="15.95" customHeight="1" x14ac:dyDescent="0.2">
      <c r="A92" s="52"/>
      <c r="B92" s="53"/>
      <c r="C92" s="53"/>
      <c r="D92" s="53"/>
      <c r="E92" s="54"/>
    </row>
    <row r="93" spans="1:5" ht="15.95" customHeight="1" x14ac:dyDescent="0.2">
      <c r="A93" s="7">
        <v>4.2</v>
      </c>
      <c r="B93" s="78" t="s">
        <v>79</v>
      </c>
      <c r="C93" s="80"/>
      <c r="D93" s="24"/>
      <c r="E93" s="2" t="s">
        <v>11</v>
      </c>
    </row>
    <row r="94" spans="1:5" ht="15" customHeight="1" x14ac:dyDescent="0.2">
      <c r="A94" s="2" t="s">
        <v>12</v>
      </c>
      <c r="B94" s="68" t="s">
        <v>80</v>
      </c>
      <c r="C94" s="70"/>
      <c r="D94" s="24">
        <v>0</v>
      </c>
      <c r="E94" s="12">
        <f>$E$21*D94</f>
        <v>0</v>
      </c>
    </row>
    <row r="95" spans="1:5" ht="15.95" customHeight="1" x14ac:dyDescent="0.2">
      <c r="A95" s="85" t="s">
        <v>26</v>
      </c>
      <c r="B95" s="86"/>
      <c r="C95" s="87"/>
      <c r="D95" s="24"/>
      <c r="E95" s="12">
        <f>E94</f>
        <v>0</v>
      </c>
    </row>
    <row r="96" spans="1:5" ht="15.95" customHeight="1" x14ac:dyDescent="0.2">
      <c r="A96" s="49"/>
      <c r="B96" s="50"/>
      <c r="C96" s="50"/>
      <c r="D96" s="50"/>
      <c r="E96" s="51"/>
    </row>
    <row r="97" spans="1:5" ht="15.95" customHeight="1" x14ac:dyDescent="0.2">
      <c r="A97" s="90" t="s">
        <v>81</v>
      </c>
      <c r="B97" s="90"/>
      <c r="C97" s="90"/>
      <c r="D97" s="90"/>
      <c r="E97" s="90"/>
    </row>
    <row r="98" spans="1:5" ht="15.95" customHeight="1" x14ac:dyDescent="0.2">
      <c r="A98" s="52"/>
      <c r="B98" s="53"/>
      <c r="C98" s="53"/>
      <c r="D98" s="53"/>
      <c r="E98" s="54"/>
    </row>
    <row r="99" spans="1:5" ht="15.95" customHeight="1" x14ac:dyDescent="0.2">
      <c r="A99" s="5">
        <v>4</v>
      </c>
      <c r="B99" s="78" t="s">
        <v>82</v>
      </c>
      <c r="C99" s="79"/>
      <c r="D99" s="80"/>
      <c r="E99" s="2" t="s">
        <v>11</v>
      </c>
    </row>
    <row r="100" spans="1:5" ht="15.95" customHeight="1" x14ac:dyDescent="0.2">
      <c r="A100" s="7">
        <v>4.0999999999999996</v>
      </c>
      <c r="B100" s="68" t="s">
        <v>105</v>
      </c>
      <c r="C100" s="69"/>
      <c r="D100" s="70"/>
      <c r="E100" s="33">
        <f>E89</f>
        <v>0</v>
      </c>
    </row>
    <row r="101" spans="1:5" ht="15.95" customHeight="1" x14ac:dyDescent="0.2">
      <c r="A101" s="7">
        <v>4.2</v>
      </c>
      <c r="B101" s="68" t="s">
        <v>83</v>
      </c>
      <c r="C101" s="69"/>
      <c r="D101" s="70"/>
      <c r="E101" s="33">
        <v>0</v>
      </c>
    </row>
    <row r="102" spans="1:5" ht="15.95" customHeight="1" x14ac:dyDescent="0.2">
      <c r="A102" s="85" t="s">
        <v>26</v>
      </c>
      <c r="B102" s="86"/>
      <c r="C102" s="86"/>
      <c r="D102" s="87"/>
      <c r="E102" s="33">
        <f>SUM(E100:E101)</f>
        <v>0</v>
      </c>
    </row>
    <row r="103" spans="1:5" ht="15.95" customHeight="1" x14ac:dyDescent="0.2">
      <c r="A103" s="49"/>
      <c r="B103" s="50"/>
      <c r="C103" s="50"/>
      <c r="D103" s="50"/>
      <c r="E103" s="51"/>
    </row>
    <row r="104" spans="1:5" ht="15.95" customHeight="1" x14ac:dyDescent="0.2">
      <c r="A104" s="89" t="s">
        <v>1</v>
      </c>
      <c r="B104" s="89"/>
      <c r="C104" s="89"/>
      <c r="D104" s="89"/>
      <c r="E104" s="89"/>
    </row>
    <row r="105" spans="1:5" ht="15.95" customHeight="1" x14ac:dyDescent="0.2">
      <c r="A105" s="52"/>
      <c r="B105" s="53"/>
      <c r="C105" s="53"/>
      <c r="D105" s="53"/>
      <c r="E105" s="54"/>
    </row>
    <row r="106" spans="1:5" ht="15.95" customHeight="1" x14ac:dyDescent="0.2">
      <c r="A106" s="5">
        <v>5</v>
      </c>
      <c r="B106" s="68" t="s">
        <v>84</v>
      </c>
      <c r="C106" s="70"/>
      <c r="D106" s="2" t="s">
        <v>85</v>
      </c>
      <c r="E106" s="2" t="s">
        <v>11</v>
      </c>
    </row>
    <row r="107" spans="1:5" ht="15" customHeight="1" x14ac:dyDescent="0.2">
      <c r="A107" s="2" t="s">
        <v>12</v>
      </c>
      <c r="B107" s="68" t="s">
        <v>86</v>
      </c>
      <c r="C107" s="70"/>
      <c r="D107" s="38">
        <v>59.73</v>
      </c>
      <c r="E107" s="33">
        <f>D107</f>
        <v>59.73</v>
      </c>
    </row>
    <row r="108" spans="1:5" ht="15.95" customHeight="1" x14ac:dyDescent="0.2">
      <c r="A108" s="2" t="s">
        <v>14</v>
      </c>
      <c r="B108" s="68" t="s">
        <v>87</v>
      </c>
      <c r="C108" s="70"/>
      <c r="D108" s="30"/>
      <c r="E108" s="33">
        <v>0</v>
      </c>
    </row>
    <row r="109" spans="1:5" ht="15.95" customHeight="1" x14ac:dyDescent="0.2">
      <c r="A109" s="2" t="s">
        <v>16</v>
      </c>
      <c r="B109" s="68" t="s">
        <v>88</v>
      </c>
      <c r="C109" s="70"/>
      <c r="D109" s="30"/>
      <c r="E109" s="33">
        <v>0</v>
      </c>
    </row>
    <row r="110" spans="1:5" ht="15.95" customHeight="1" x14ac:dyDescent="0.2">
      <c r="A110" s="2" t="s">
        <v>18</v>
      </c>
      <c r="B110" s="68" t="s">
        <v>52</v>
      </c>
      <c r="C110" s="70"/>
      <c r="D110" s="30"/>
      <c r="E110" s="33">
        <v>0</v>
      </c>
    </row>
    <row r="111" spans="1:5" ht="15.95" customHeight="1" x14ac:dyDescent="0.2">
      <c r="A111" s="85" t="s">
        <v>26</v>
      </c>
      <c r="B111" s="86"/>
      <c r="C111" s="87"/>
      <c r="D111" s="30"/>
      <c r="E111" s="33">
        <f>SUM(E107:E110)</f>
        <v>59.73</v>
      </c>
    </row>
    <row r="112" spans="1:5" ht="65.25" customHeight="1" x14ac:dyDescent="0.2">
      <c r="A112" s="50"/>
      <c r="B112" s="50"/>
      <c r="C112" s="50"/>
      <c r="D112" s="50"/>
      <c r="E112" s="50"/>
    </row>
    <row r="113" spans="1:5" ht="15.95" customHeight="1" x14ac:dyDescent="0.2">
      <c r="A113" s="88" t="s">
        <v>89</v>
      </c>
      <c r="B113" s="88"/>
      <c r="C113" s="88"/>
      <c r="D113" s="88"/>
      <c r="E113" s="88"/>
    </row>
    <row r="114" spans="1:5" ht="15.95" customHeight="1" x14ac:dyDescent="0.2">
      <c r="A114" s="52"/>
      <c r="B114" s="53"/>
      <c r="C114" s="53"/>
      <c r="D114" s="53"/>
      <c r="E114" s="54"/>
    </row>
    <row r="115" spans="1:5" ht="15.95" customHeight="1" x14ac:dyDescent="0.2">
      <c r="A115" s="5">
        <v>6</v>
      </c>
      <c r="B115" s="68" t="s">
        <v>90</v>
      </c>
      <c r="C115" s="70"/>
      <c r="D115" s="6" t="s">
        <v>34</v>
      </c>
      <c r="E115" s="6" t="s">
        <v>11</v>
      </c>
    </row>
    <row r="116" spans="1:5" ht="15" customHeight="1" x14ac:dyDescent="0.2">
      <c r="A116" s="2" t="s">
        <v>12</v>
      </c>
      <c r="B116" s="68" t="s">
        <v>91</v>
      </c>
      <c r="C116" s="70"/>
      <c r="D116" s="11">
        <v>0</v>
      </c>
      <c r="E116" s="33">
        <v>0</v>
      </c>
    </row>
    <row r="117" spans="1:5" ht="15.95" customHeight="1" x14ac:dyDescent="0.2">
      <c r="A117" s="2" t="s">
        <v>14</v>
      </c>
      <c r="B117" s="68" t="s">
        <v>92</v>
      </c>
      <c r="C117" s="70"/>
      <c r="D117" s="11">
        <v>6.7999999999999996E-3</v>
      </c>
      <c r="E117" s="33">
        <f>$E$134*D117</f>
        <v>22.949896639999999</v>
      </c>
    </row>
    <row r="118" spans="1:5" ht="15.95" customHeight="1" x14ac:dyDescent="0.2">
      <c r="A118" s="2" t="s">
        <v>16</v>
      </c>
      <c r="B118" s="68" t="s">
        <v>93</v>
      </c>
      <c r="C118" s="70"/>
      <c r="D118" s="11">
        <f>SUM(D119:D123)</f>
        <v>8.9499999999999996E-2</v>
      </c>
      <c r="E118" s="33">
        <f>SUM(E119:E123)</f>
        <v>302.06113959999999</v>
      </c>
    </row>
    <row r="119" spans="1:5" ht="15.95" customHeight="1" x14ac:dyDescent="0.2">
      <c r="A119" s="24"/>
      <c r="B119" s="68" t="s">
        <v>94</v>
      </c>
      <c r="C119" s="70"/>
      <c r="D119" s="11">
        <v>2.8E-3</v>
      </c>
      <c r="E119" s="33">
        <f>$E$134*D119</f>
        <v>9.4499574400000004</v>
      </c>
    </row>
    <row r="120" spans="1:5" ht="15.95" customHeight="1" x14ac:dyDescent="0.2">
      <c r="A120" s="24"/>
      <c r="B120" s="68" t="s">
        <v>3</v>
      </c>
      <c r="C120" s="70"/>
      <c r="D120" s="11">
        <v>3.2000000000000002E-3</v>
      </c>
      <c r="E120" s="33">
        <f t="shared" ref="E120:E123" si="3">$E$134*D120</f>
        <v>10.799951360000001</v>
      </c>
    </row>
    <row r="121" spans="1:5" ht="15.95" customHeight="1" x14ac:dyDescent="0.2">
      <c r="A121" s="24"/>
      <c r="B121" s="68" t="s">
        <v>2</v>
      </c>
      <c r="C121" s="70"/>
      <c r="D121" s="11">
        <v>4.0399999999999998E-2</v>
      </c>
      <c r="E121" s="33">
        <f t="shared" si="3"/>
        <v>136.34938592</v>
      </c>
    </row>
    <row r="122" spans="1:5" ht="15.95" customHeight="1" x14ac:dyDescent="0.2">
      <c r="A122" s="24"/>
      <c r="B122" s="68" t="s">
        <v>4</v>
      </c>
      <c r="C122" s="70"/>
      <c r="D122" s="11">
        <v>1.3100000000000001E-2</v>
      </c>
      <c r="E122" s="33">
        <f t="shared" si="3"/>
        <v>44.212300880000001</v>
      </c>
    </row>
    <row r="123" spans="1:5" ht="15.95" customHeight="1" x14ac:dyDescent="0.2">
      <c r="A123" s="24"/>
      <c r="B123" s="68" t="s">
        <v>5</v>
      </c>
      <c r="C123" s="70"/>
      <c r="D123" s="11">
        <v>0.03</v>
      </c>
      <c r="E123" s="33">
        <f t="shared" si="3"/>
        <v>101.249544</v>
      </c>
    </row>
    <row r="124" spans="1:5" ht="15.95" customHeight="1" x14ac:dyDescent="0.2">
      <c r="A124" s="81" t="s">
        <v>26</v>
      </c>
      <c r="B124" s="82"/>
      <c r="C124" s="83"/>
      <c r="D124" s="24"/>
      <c r="E124" s="33">
        <f>E118+E117+E116</f>
        <v>325.01103624000001</v>
      </c>
    </row>
    <row r="125" spans="1:5" ht="15.95" customHeight="1" x14ac:dyDescent="0.2">
      <c r="A125" s="49"/>
      <c r="B125" s="50"/>
      <c r="C125" s="50"/>
      <c r="D125" s="50"/>
      <c r="E125" s="51"/>
    </row>
    <row r="126" spans="1:5" ht="15.95" customHeight="1" x14ac:dyDescent="0.2">
      <c r="A126" s="84" t="s">
        <v>95</v>
      </c>
      <c r="B126" s="84"/>
      <c r="C126" s="84"/>
      <c r="D126" s="84"/>
      <c r="E126" s="84"/>
    </row>
    <row r="127" spans="1:5" ht="15.95" customHeight="1" x14ac:dyDescent="0.2">
      <c r="A127" s="52"/>
      <c r="B127" s="53"/>
      <c r="C127" s="53"/>
      <c r="D127" s="53"/>
      <c r="E127" s="54"/>
    </row>
    <row r="128" spans="1:5" ht="15.95" customHeight="1" x14ac:dyDescent="0.2">
      <c r="A128" s="24"/>
      <c r="B128" s="78" t="s">
        <v>96</v>
      </c>
      <c r="C128" s="79"/>
      <c r="D128" s="80"/>
      <c r="E128" s="2" t="s">
        <v>11</v>
      </c>
    </row>
    <row r="129" spans="1:6" ht="15.95" customHeight="1" x14ac:dyDescent="0.2">
      <c r="A129" s="2" t="s">
        <v>12</v>
      </c>
      <c r="B129" s="68" t="s">
        <v>9</v>
      </c>
      <c r="C129" s="69"/>
      <c r="D129" s="70"/>
      <c r="E129" s="33">
        <f>E21</f>
        <v>1772</v>
      </c>
    </row>
    <row r="130" spans="1:6" ht="15.95" customHeight="1" x14ac:dyDescent="0.2">
      <c r="A130" s="2" t="s">
        <v>14</v>
      </c>
      <c r="B130" s="68" t="s">
        <v>27</v>
      </c>
      <c r="C130" s="69"/>
      <c r="D130" s="70"/>
      <c r="E130" s="33">
        <f>E64</f>
        <v>1416.3796000000002</v>
      </c>
    </row>
    <row r="131" spans="1:6" ht="15" customHeight="1" x14ac:dyDescent="0.2">
      <c r="A131" s="2" t="s">
        <v>16</v>
      </c>
      <c r="B131" s="68" t="s">
        <v>57</v>
      </c>
      <c r="C131" s="69"/>
      <c r="D131" s="70"/>
      <c r="E131" s="33">
        <f>E76</f>
        <v>126.87520000000001</v>
      </c>
    </row>
    <row r="132" spans="1:6" ht="15.95" customHeight="1" x14ac:dyDescent="0.2">
      <c r="A132" s="2" t="s">
        <v>18</v>
      </c>
      <c r="B132" s="68" t="s">
        <v>66</v>
      </c>
      <c r="C132" s="69"/>
      <c r="D132" s="70"/>
      <c r="E132" s="33">
        <f>E102</f>
        <v>0</v>
      </c>
    </row>
    <row r="133" spans="1:6" ht="15.95" customHeight="1" x14ac:dyDescent="0.2">
      <c r="A133" s="2" t="s">
        <v>20</v>
      </c>
      <c r="B133" s="68" t="s">
        <v>97</v>
      </c>
      <c r="C133" s="69"/>
      <c r="D133" s="70"/>
      <c r="E133" s="33">
        <f>E111</f>
        <v>59.73</v>
      </c>
    </row>
    <row r="134" spans="1:6" ht="15.95" customHeight="1" x14ac:dyDescent="0.2">
      <c r="A134" s="78" t="s">
        <v>98</v>
      </c>
      <c r="B134" s="79"/>
      <c r="C134" s="79"/>
      <c r="D134" s="80"/>
      <c r="E134" s="33">
        <f>SUM(E129:E133)</f>
        <v>3374.9848000000002</v>
      </c>
    </row>
    <row r="135" spans="1:6" ht="15.95" customHeight="1" x14ac:dyDescent="0.2">
      <c r="A135" s="2" t="s">
        <v>22</v>
      </c>
      <c r="B135" s="68" t="s">
        <v>99</v>
      </c>
      <c r="C135" s="69"/>
      <c r="D135" s="70"/>
      <c r="E135" s="33">
        <f>E124</f>
        <v>325.01103624000001</v>
      </c>
    </row>
    <row r="136" spans="1:6" ht="15.95" customHeight="1" x14ac:dyDescent="0.2">
      <c r="A136" s="71" t="s">
        <v>100</v>
      </c>
      <c r="B136" s="72"/>
      <c r="C136" s="72"/>
      <c r="D136" s="73"/>
      <c r="E136" s="36">
        <f>E135+E134</f>
        <v>3699.9958362400002</v>
      </c>
      <c r="F136" s="37">
        <f>3700*12*3</f>
        <v>133200</v>
      </c>
    </row>
    <row r="137" spans="1:6" ht="75.95" customHeight="1" x14ac:dyDescent="0.2">
      <c r="A137" s="74" t="s">
        <v>101</v>
      </c>
      <c r="B137" s="75"/>
      <c r="C137" s="75"/>
      <c r="D137" s="75"/>
      <c r="E137" s="75"/>
      <c r="F137" s="76"/>
    </row>
    <row r="138" spans="1:6" ht="27.6" customHeight="1" x14ac:dyDescent="0.2">
      <c r="A138" s="77" t="s">
        <v>102</v>
      </c>
      <c r="B138" s="76"/>
      <c r="C138" s="76"/>
      <c r="D138" s="76"/>
      <c r="E138" s="76"/>
      <c r="F138" s="76"/>
    </row>
  </sheetData>
  <mergeCells count="90">
    <mergeCell ref="A1:F1"/>
    <mergeCell ref="A2:E2"/>
    <mergeCell ref="A3:E3"/>
    <mergeCell ref="A4:B4"/>
    <mergeCell ref="C4:E8"/>
    <mergeCell ref="A5:B5"/>
    <mergeCell ref="A6:B6"/>
    <mergeCell ref="A7:B7"/>
    <mergeCell ref="A8:B8"/>
    <mergeCell ref="A9:E9"/>
    <mergeCell ref="A10:E10"/>
    <mergeCell ref="A11:B11"/>
    <mergeCell ref="A12:E12"/>
    <mergeCell ref="B13:C13"/>
    <mergeCell ref="B14:C14"/>
    <mergeCell ref="B15:C15"/>
    <mergeCell ref="B16:C16"/>
    <mergeCell ref="B17:C17"/>
    <mergeCell ref="B18:C18"/>
    <mergeCell ref="B19:C19"/>
    <mergeCell ref="B20:C20"/>
    <mergeCell ref="A21:C21"/>
    <mergeCell ref="A23:E23"/>
    <mergeCell ref="A25:E25"/>
    <mergeCell ref="A30:B30"/>
    <mergeCell ref="D31:E31"/>
    <mergeCell ref="A32:E32"/>
    <mergeCell ref="D33:E33"/>
    <mergeCell ref="A43:B43"/>
    <mergeCell ref="A45:E45"/>
    <mergeCell ref="B47:C47"/>
    <mergeCell ref="B48:C48"/>
    <mergeCell ref="B49:C49"/>
    <mergeCell ref="B50:C50"/>
    <mergeCell ref="B51:C51"/>
    <mergeCell ref="B52:C52"/>
    <mergeCell ref="B53:C53"/>
    <mergeCell ref="B54:C54"/>
    <mergeCell ref="A55:C55"/>
    <mergeCell ref="A58:E58"/>
    <mergeCell ref="B60:D60"/>
    <mergeCell ref="B61:D61"/>
    <mergeCell ref="B62:D62"/>
    <mergeCell ref="B63:D63"/>
    <mergeCell ref="A64:D64"/>
    <mergeCell ref="A67:E67"/>
    <mergeCell ref="A76:B76"/>
    <mergeCell ref="A78:E78"/>
    <mergeCell ref="A80:E80"/>
    <mergeCell ref="C82:C84"/>
    <mergeCell ref="A89:C89"/>
    <mergeCell ref="A91:E91"/>
    <mergeCell ref="B93:C93"/>
    <mergeCell ref="B94:C94"/>
    <mergeCell ref="A95:C95"/>
    <mergeCell ref="A97:E97"/>
    <mergeCell ref="B99:D99"/>
    <mergeCell ref="B100:D100"/>
    <mergeCell ref="B101:D101"/>
    <mergeCell ref="A102:D102"/>
    <mergeCell ref="A104:E104"/>
    <mergeCell ref="B106:C106"/>
    <mergeCell ref="B107:C107"/>
    <mergeCell ref="B108:C108"/>
    <mergeCell ref="B109:C109"/>
    <mergeCell ref="B110:C110"/>
    <mergeCell ref="A111:C111"/>
    <mergeCell ref="A113:E113"/>
    <mergeCell ref="B115:C115"/>
    <mergeCell ref="B116:C116"/>
    <mergeCell ref="B117:C117"/>
    <mergeCell ref="B118:C118"/>
    <mergeCell ref="B119:C119"/>
    <mergeCell ref="B122:C122"/>
    <mergeCell ref="B120:C120"/>
    <mergeCell ref="B121:C121"/>
    <mergeCell ref="B123:C123"/>
    <mergeCell ref="A124:C124"/>
    <mergeCell ref="A126:E126"/>
    <mergeCell ref="B128:D128"/>
    <mergeCell ref="B129:D129"/>
    <mergeCell ref="B135:D135"/>
    <mergeCell ref="A136:D136"/>
    <mergeCell ref="A137:F137"/>
    <mergeCell ref="A138:F138"/>
    <mergeCell ref="B130:D130"/>
    <mergeCell ref="B131:D131"/>
    <mergeCell ref="B132:D132"/>
    <mergeCell ref="B133:D133"/>
    <mergeCell ref="A134:D134"/>
  </mergeCells>
  <printOptions horizontalCentered="1"/>
  <pageMargins left="0.70866141732283472" right="0.70866141732283472" top="0.35433070866141736" bottom="0.35433070866141736" header="0.31496062992125984" footer="0.31496062992125984"/>
  <pageSetup paperSize="9" scale="8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8"/>
  <sheetViews>
    <sheetView showGridLines="0" tabSelected="1" topLeftCell="A130" zoomScale="120" zoomScaleNormal="120" workbookViewId="0">
      <selection activeCell="F136" sqref="F136"/>
    </sheetView>
  </sheetViews>
  <sheetFormatPr defaultRowHeight="12.75" x14ac:dyDescent="0.2"/>
  <cols>
    <col min="1" max="1" width="4.6640625" style="20" customWidth="1"/>
    <col min="2" max="2" width="46.1640625" style="20" customWidth="1"/>
    <col min="3" max="3" width="22.1640625" style="20" customWidth="1"/>
    <col min="4" max="4" width="18" style="20" customWidth="1"/>
    <col min="5" max="5" width="13.5" style="20" customWidth="1"/>
    <col min="6" max="6" width="15.83203125" style="20" bestFit="1" customWidth="1"/>
    <col min="7" max="7" width="9.33203125" style="20"/>
    <col min="8" max="8" width="13.33203125" style="20" bestFit="1" customWidth="1"/>
    <col min="9" max="16384" width="9.33203125" style="20"/>
  </cols>
  <sheetData>
    <row r="1" spans="1:9" ht="33.75" customHeight="1" x14ac:dyDescent="0.2">
      <c r="A1" s="110" t="s">
        <v>103</v>
      </c>
      <c r="B1" s="111"/>
      <c r="C1" s="111"/>
      <c r="D1" s="111"/>
      <c r="E1" s="111"/>
      <c r="F1" s="111"/>
    </row>
    <row r="2" spans="1:9" ht="15.95" customHeight="1" x14ac:dyDescent="0.2">
      <c r="A2" s="112" t="s">
        <v>6</v>
      </c>
      <c r="B2" s="112"/>
      <c r="C2" s="112"/>
      <c r="D2" s="112"/>
      <c r="E2" s="112"/>
    </row>
    <row r="3" spans="1:9" ht="15.95" customHeight="1" x14ac:dyDescent="0.2">
      <c r="A3" s="112" t="s">
        <v>7</v>
      </c>
      <c r="B3" s="112"/>
      <c r="C3" s="112"/>
      <c r="D3" s="112"/>
      <c r="E3" s="112"/>
    </row>
    <row r="4" spans="1:9" ht="15.95" customHeight="1" x14ac:dyDescent="0.2">
      <c r="A4" s="113" t="s">
        <v>107</v>
      </c>
      <c r="B4" s="113"/>
      <c r="C4" s="114"/>
      <c r="D4" s="114"/>
      <c r="E4" s="114"/>
      <c r="I4" s="21"/>
    </row>
    <row r="5" spans="1:9" ht="15.95" customHeight="1" x14ac:dyDescent="0.2">
      <c r="A5" s="113" t="s">
        <v>108</v>
      </c>
      <c r="B5" s="113"/>
      <c r="C5" s="114"/>
      <c r="D5" s="114"/>
      <c r="E5" s="114"/>
      <c r="H5" s="22"/>
    </row>
    <row r="6" spans="1:9" ht="15.95" customHeight="1" x14ac:dyDescent="0.2">
      <c r="A6" s="113" t="s">
        <v>109</v>
      </c>
      <c r="B6" s="113"/>
      <c r="C6" s="114"/>
      <c r="D6" s="114"/>
      <c r="E6" s="114"/>
      <c r="H6" s="23"/>
    </row>
    <row r="7" spans="1:9" ht="15" customHeight="1" x14ac:dyDescent="0.2">
      <c r="A7" s="115"/>
      <c r="B7" s="115"/>
      <c r="C7" s="114"/>
      <c r="D7" s="114"/>
      <c r="E7" s="114"/>
    </row>
    <row r="8" spans="1:9" ht="15.95" customHeight="1" x14ac:dyDescent="0.2">
      <c r="A8" s="115"/>
      <c r="B8" s="115"/>
      <c r="C8" s="114"/>
      <c r="D8" s="114"/>
      <c r="E8" s="114"/>
    </row>
    <row r="9" spans="1:9" ht="15.95" customHeight="1" x14ac:dyDescent="0.2">
      <c r="A9" s="105" t="s">
        <v>8</v>
      </c>
      <c r="B9" s="105"/>
      <c r="C9" s="105"/>
      <c r="D9" s="105"/>
      <c r="E9" s="105"/>
    </row>
    <row r="10" spans="1:9" ht="31.5" customHeight="1" x14ac:dyDescent="0.2">
      <c r="A10" s="105" t="s">
        <v>110</v>
      </c>
      <c r="B10" s="105"/>
      <c r="C10" s="105"/>
      <c r="D10" s="105"/>
      <c r="E10" s="105"/>
    </row>
    <row r="11" spans="1:9" ht="15.95" customHeight="1" x14ac:dyDescent="0.2">
      <c r="A11" s="107"/>
      <c r="B11" s="108"/>
      <c r="C11" s="56"/>
      <c r="D11" s="56"/>
      <c r="E11" s="56"/>
    </row>
    <row r="12" spans="1:9" ht="15.95" customHeight="1" x14ac:dyDescent="0.2">
      <c r="A12" s="88" t="s">
        <v>9</v>
      </c>
      <c r="B12" s="88"/>
      <c r="C12" s="88"/>
      <c r="D12" s="88"/>
      <c r="E12" s="88"/>
    </row>
    <row r="13" spans="1:9" ht="15.95" customHeight="1" x14ac:dyDescent="0.2">
      <c r="A13" s="59">
        <v>1</v>
      </c>
      <c r="B13" s="109" t="s">
        <v>10</v>
      </c>
      <c r="C13" s="109"/>
      <c r="D13" s="63"/>
      <c r="E13" s="61" t="s">
        <v>11</v>
      </c>
    </row>
    <row r="14" spans="1:9" ht="15.95" customHeight="1" x14ac:dyDescent="0.2">
      <c r="A14" s="61" t="s">
        <v>12</v>
      </c>
      <c r="B14" s="105" t="s">
        <v>13</v>
      </c>
      <c r="C14" s="105"/>
      <c r="D14" s="63"/>
      <c r="E14" s="62">
        <v>1772</v>
      </c>
    </row>
    <row r="15" spans="1:9" ht="15.95" customHeight="1" x14ac:dyDescent="0.2">
      <c r="A15" s="61" t="s">
        <v>14</v>
      </c>
      <c r="B15" s="105" t="s">
        <v>15</v>
      </c>
      <c r="C15" s="105"/>
      <c r="D15" s="63"/>
      <c r="E15" s="62">
        <v>0</v>
      </c>
    </row>
    <row r="16" spans="1:9" ht="15.95" customHeight="1" x14ac:dyDescent="0.2">
      <c r="A16" s="61" t="s">
        <v>16</v>
      </c>
      <c r="B16" s="105" t="s">
        <v>17</v>
      </c>
      <c r="C16" s="105"/>
      <c r="D16" s="63"/>
      <c r="E16" s="62">
        <v>0</v>
      </c>
    </row>
    <row r="17" spans="1:5" ht="15.95" customHeight="1" x14ac:dyDescent="0.2">
      <c r="A17" s="61" t="s">
        <v>18</v>
      </c>
      <c r="B17" s="105" t="s">
        <v>19</v>
      </c>
      <c r="C17" s="105"/>
      <c r="D17" s="63"/>
      <c r="E17" s="62">
        <v>0</v>
      </c>
    </row>
    <row r="18" spans="1:5" ht="15.95" customHeight="1" x14ac:dyDescent="0.2">
      <c r="A18" s="61" t="s">
        <v>20</v>
      </c>
      <c r="B18" s="105" t="s">
        <v>21</v>
      </c>
      <c r="C18" s="105"/>
      <c r="D18" s="63"/>
      <c r="E18" s="62">
        <v>0</v>
      </c>
    </row>
    <row r="19" spans="1:5" ht="15.95" customHeight="1" x14ac:dyDescent="0.2">
      <c r="A19" s="61" t="s">
        <v>22</v>
      </c>
      <c r="B19" s="105" t="s">
        <v>23</v>
      </c>
      <c r="C19" s="105"/>
      <c r="D19" s="63"/>
      <c r="E19" s="62">
        <v>0</v>
      </c>
    </row>
    <row r="20" spans="1:5" ht="15" customHeight="1" x14ac:dyDescent="0.2">
      <c r="A20" s="61" t="s">
        <v>24</v>
      </c>
      <c r="B20" s="105" t="s">
        <v>25</v>
      </c>
      <c r="C20" s="105"/>
      <c r="D20" s="63"/>
      <c r="E20" s="62">
        <v>0</v>
      </c>
    </row>
    <row r="21" spans="1:5" ht="15.95" customHeight="1" x14ac:dyDescent="0.2">
      <c r="A21" s="106" t="s">
        <v>26</v>
      </c>
      <c r="B21" s="106"/>
      <c r="C21" s="106"/>
      <c r="D21" s="63"/>
      <c r="E21" s="62">
        <f>SUM(E14:E20)</f>
        <v>1772</v>
      </c>
    </row>
    <row r="22" spans="1:5" ht="15.95" customHeight="1" x14ac:dyDescent="0.2">
      <c r="A22" s="64"/>
      <c r="B22" s="56"/>
      <c r="C22" s="56"/>
      <c r="D22" s="56"/>
      <c r="E22" s="57"/>
    </row>
    <row r="23" spans="1:5" ht="15.95" customHeight="1" x14ac:dyDescent="0.2">
      <c r="A23" s="88" t="s">
        <v>27</v>
      </c>
      <c r="B23" s="88"/>
      <c r="C23" s="88"/>
      <c r="D23" s="88"/>
      <c r="E23" s="88"/>
    </row>
    <row r="24" spans="1:5" ht="15.95" customHeight="1" x14ac:dyDescent="0.2">
      <c r="A24" s="64"/>
      <c r="B24" s="56"/>
      <c r="C24" s="56"/>
      <c r="D24" s="56"/>
      <c r="E24" s="57"/>
    </row>
    <row r="25" spans="1:5" ht="15.95" customHeight="1" x14ac:dyDescent="0.2">
      <c r="A25" s="90" t="s">
        <v>28</v>
      </c>
      <c r="B25" s="90"/>
      <c r="C25" s="90"/>
      <c r="D25" s="90"/>
      <c r="E25" s="90"/>
    </row>
    <row r="26" spans="1:5" ht="15.95" customHeight="1" x14ac:dyDescent="0.2">
      <c r="A26" s="52"/>
      <c r="B26" s="53"/>
      <c r="C26" s="53"/>
      <c r="D26" s="53"/>
      <c r="E26" s="66"/>
    </row>
    <row r="27" spans="1:5" ht="30.75" customHeight="1" x14ac:dyDescent="0.2">
      <c r="A27" s="3">
        <v>2.1</v>
      </c>
      <c r="B27" s="25" t="s">
        <v>0</v>
      </c>
      <c r="C27" s="4" t="s">
        <v>29</v>
      </c>
      <c r="D27" s="26"/>
      <c r="E27" s="4" t="s">
        <v>11</v>
      </c>
    </row>
    <row r="28" spans="1:5" ht="15.95" customHeight="1" x14ac:dyDescent="0.2">
      <c r="A28" s="2" t="s">
        <v>12</v>
      </c>
      <c r="B28" s="1" t="s">
        <v>30</v>
      </c>
      <c r="C28" s="5">
        <v>1</v>
      </c>
      <c r="D28" s="27">
        <v>8.3299999999999999E-2</v>
      </c>
      <c r="E28" s="33">
        <f>$E$21*D28</f>
        <v>147.60759999999999</v>
      </c>
    </row>
    <row r="29" spans="1:5" ht="15.95" customHeight="1" x14ac:dyDescent="0.2">
      <c r="A29" s="2" t="s">
        <v>14</v>
      </c>
      <c r="B29" s="1" t="s">
        <v>31</v>
      </c>
      <c r="C29" s="5">
        <v>1</v>
      </c>
      <c r="D29" s="27">
        <v>0.121</v>
      </c>
      <c r="E29" s="33">
        <f>$E$21*D29</f>
        <v>214.41200000000001</v>
      </c>
    </row>
    <row r="30" spans="1:5" ht="15.95" customHeight="1" x14ac:dyDescent="0.2">
      <c r="A30" s="94" t="s">
        <v>26</v>
      </c>
      <c r="B30" s="95"/>
      <c r="C30" s="24"/>
      <c r="D30" s="13"/>
      <c r="E30" s="33">
        <f>SUM(E28:E29)</f>
        <v>362.01959999999997</v>
      </c>
    </row>
    <row r="31" spans="1:5" ht="15.95" customHeight="1" x14ac:dyDescent="0.2">
      <c r="A31" s="49"/>
      <c r="B31" s="50"/>
      <c r="C31" s="50"/>
      <c r="D31" s="100"/>
      <c r="E31" s="101"/>
    </row>
    <row r="32" spans="1:5" ht="28.35" customHeight="1" x14ac:dyDescent="0.2">
      <c r="A32" s="102" t="s">
        <v>32</v>
      </c>
      <c r="B32" s="102"/>
      <c r="C32" s="102"/>
      <c r="D32" s="102"/>
      <c r="E32" s="102"/>
    </row>
    <row r="33" spans="1:6" ht="15.95" customHeight="1" x14ac:dyDescent="0.2">
      <c r="A33" s="52"/>
      <c r="B33" s="53"/>
      <c r="C33" s="53"/>
      <c r="D33" s="103"/>
      <c r="E33" s="104"/>
    </row>
    <row r="34" spans="1:6" ht="15.95" customHeight="1" x14ac:dyDescent="0.2">
      <c r="A34" s="39">
        <v>2.2000000000000002</v>
      </c>
      <c r="B34" s="40" t="s">
        <v>33</v>
      </c>
      <c r="C34" s="41"/>
      <c r="D34" s="42" t="s">
        <v>34</v>
      </c>
      <c r="E34" s="6" t="s">
        <v>11</v>
      </c>
    </row>
    <row r="35" spans="1:6" ht="15.95" customHeight="1" x14ac:dyDescent="0.2">
      <c r="A35" s="43" t="s">
        <v>12</v>
      </c>
      <c r="B35" s="44" t="s">
        <v>35</v>
      </c>
      <c r="C35" s="41"/>
      <c r="D35" s="45">
        <v>0.2</v>
      </c>
      <c r="E35" s="33">
        <f>$E$21*D35</f>
        <v>354.40000000000003</v>
      </c>
    </row>
    <row r="36" spans="1:6" ht="15.95" customHeight="1" x14ac:dyDescent="0.2">
      <c r="A36" s="43" t="s">
        <v>14</v>
      </c>
      <c r="B36" s="44" t="s">
        <v>36</v>
      </c>
      <c r="C36" s="41"/>
      <c r="D36" s="45">
        <v>0</v>
      </c>
      <c r="E36" s="33">
        <f t="shared" ref="E36:E42" si="0">$E$21*D36</f>
        <v>0</v>
      </c>
    </row>
    <row r="37" spans="1:6" ht="30.75" customHeight="1" x14ac:dyDescent="0.2">
      <c r="A37" s="46" t="s">
        <v>16</v>
      </c>
      <c r="B37" s="44" t="s">
        <v>37</v>
      </c>
      <c r="C37" s="47"/>
      <c r="D37" s="48">
        <v>0.01</v>
      </c>
      <c r="E37" s="33">
        <f t="shared" si="0"/>
        <v>17.72</v>
      </c>
    </row>
    <row r="38" spans="1:6" ht="15.95" customHeight="1" x14ac:dyDescent="0.2">
      <c r="A38" s="43" t="s">
        <v>18</v>
      </c>
      <c r="B38" s="44" t="s">
        <v>38</v>
      </c>
      <c r="C38" s="41"/>
      <c r="D38" s="45">
        <v>0</v>
      </c>
      <c r="E38" s="33">
        <f t="shared" si="0"/>
        <v>0</v>
      </c>
    </row>
    <row r="39" spans="1:6" ht="15.95" customHeight="1" x14ac:dyDescent="0.2">
      <c r="A39" s="43" t="s">
        <v>20</v>
      </c>
      <c r="B39" s="44" t="s">
        <v>39</v>
      </c>
      <c r="C39" s="41"/>
      <c r="D39" s="45">
        <v>0</v>
      </c>
      <c r="E39" s="33">
        <f t="shared" si="0"/>
        <v>0</v>
      </c>
    </row>
    <row r="40" spans="1:6" ht="15.95" customHeight="1" x14ac:dyDescent="0.2">
      <c r="A40" s="43" t="s">
        <v>22</v>
      </c>
      <c r="B40" s="44" t="s">
        <v>40</v>
      </c>
      <c r="C40" s="41"/>
      <c r="D40" s="45">
        <v>0</v>
      </c>
      <c r="E40" s="33">
        <f t="shared" si="0"/>
        <v>0</v>
      </c>
    </row>
    <row r="41" spans="1:6" ht="15.95" customHeight="1" x14ac:dyDescent="0.2">
      <c r="A41" s="43" t="s">
        <v>24</v>
      </c>
      <c r="B41" s="44" t="s">
        <v>41</v>
      </c>
      <c r="C41" s="41"/>
      <c r="D41" s="45">
        <v>0</v>
      </c>
      <c r="E41" s="33">
        <f t="shared" si="0"/>
        <v>0</v>
      </c>
    </row>
    <row r="42" spans="1:6" ht="15" customHeight="1" x14ac:dyDescent="0.2">
      <c r="A42" s="2" t="s">
        <v>42</v>
      </c>
      <c r="B42" s="1" t="s">
        <v>43</v>
      </c>
      <c r="C42" s="24"/>
      <c r="D42" s="28">
        <v>0.08</v>
      </c>
      <c r="E42" s="33">
        <f t="shared" si="0"/>
        <v>141.76</v>
      </c>
    </row>
    <row r="43" spans="1:6" ht="15.95" customHeight="1" x14ac:dyDescent="0.2">
      <c r="A43" s="94" t="s">
        <v>26</v>
      </c>
      <c r="B43" s="95"/>
      <c r="C43" s="24"/>
      <c r="D43" s="19">
        <f>SUM(D35:D42)</f>
        <v>0.29000000000000004</v>
      </c>
      <c r="E43" s="33">
        <f>E21*D43</f>
        <v>513.88000000000011</v>
      </c>
    </row>
    <row r="44" spans="1:6" ht="15.95" customHeight="1" x14ac:dyDescent="0.2">
      <c r="A44" s="49"/>
      <c r="B44" s="50"/>
      <c r="C44" s="50"/>
      <c r="D44" s="50"/>
      <c r="E44" s="65"/>
    </row>
    <row r="45" spans="1:6" ht="15.95" customHeight="1" x14ac:dyDescent="0.2">
      <c r="A45" s="99" t="s">
        <v>106</v>
      </c>
      <c r="B45" s="99"/>
      <c r="C45" s="99"/>
      <c r="D45" s="99"/>
      <c r="E45" s="99"/>
    </row>
    <row r="46" spans="1:6" ht="15.95" customHeight="1" x14ac:dyDescent="0.2">
      <c r="A46" s="52"/>
      <c r="B46" s="53"/>
      <c r="C46" s="53"/>
      <c r="D46" s="53"/>
      <c r="E46" s="66"/>
    </row>
    <row r="47" spans="1:6" ht="15.95" customHeight="1" x14ac:dyDescent="0.2">
      <c r="A47" s="7">
        <v>2.2999999999999998</v>
      </c>
      <c r="B47" s="96" t="s">
        <v>44</v>
      </c>
      <c r="C47" s="98"/>
      <c r="D47" s="1" t="s">
        <v>45</v>
      </c>
      <c r="E47" s="2" t="s">
        <v>11</v>
      </c>
    </row>
    <row r="48" spans="1:6" ht="30.75" customHeight="1" x14ac:dyDescent="0.2">
      <c r="A48" s="4" t="s">
        <v>12</v>
      </c>
      <c r="B48" s="68" t="s">
        <v>46</v>
      </c>
      <c r="C48" s="70"/>
      <c r="D48" s="14">
        <v>3.55</v>
      </c>
      <c r="E48" s="34">
        <f>(((44*D48)-(E21*6%)))</f>
        <v>49.879999999999995</v>
      </c>
      <c r="F48" s="29"/>
    </row>
    <row r="49" spans="1:7" ht="15.95" customHeight="1" x14ac:dyDescent="0.2">
      <c r="A49" s="2" t="s">
        <v>14</v>
      </c>
      <c r="B49" s="68" t="s">
        <v>47</v>
      </c>
      <c r="C49" s="70"/>
      <c r="D49" s="30">
        <v>22.3</v>
      </c>
      <c r="E49" s="33">
        <f>D49*22</f>
        <v>490.6</v>
      </c>
      <c r="G49" s="29"/>
    </row>
    <row r="50" spans="1:7" ht="15.95" customHeight="1" x14ac:dyDescent="0.2">
      <c r="A50" s="2" t="s">
        <v>16</v>
      </c>
      <c r="B50" s="68" t="s">
        <v>48</v>
      </c>
      <c r="C50" s="70"/>
      <c r="D50" s="24"/>
      <c r="E50" s="33">
        <v>0</v>
      </c>
    </row>
    <row r="51" spans="1:7" ht="15.95" customHeight="1" x14ac:dyDescent="0.2">
      <c r="A51" s="2" t="s">
        <v>18</v>
      </c>
      <c r="B51" s="68" t="s">
        <v>49</v>
      </c>
      <c r="C51" s="70"/>
      <c r="D51" s="24"/>
      <c r="E51" s="33">
        <v>0</v>
      </c>
    </row>
    <row r="52" spans="1:7" ht="15.95" customHeight="1" x14ac:dyDescent="0.2">
      <c r="A52" s="2" t="s">
        <v>20</v>
      </c>
      <c r="B52" s="68" t="s">
        <v>50</v>
      </c>
      <c r="C52" s="70"/>
      <c r="D52" s="24"/>
      <c r="E52" s="33">
        <v>0</v>
      </c>
    </row>
    <row r="53" spans="1:7" ht="15.95" customHeight="1" x14ac:dyDescent="0.2">
      <c r="A53" s="2" t="s">
        <v>22</v>
      </c>
      <c r="B53" s="68" t="s">
        <v>51</v>
      </c>
      <c r="C53" s="70"/>
      <c r="D53" s="24"/>
      <c r="E53" s="30"/>
    </row>
    <row r="54" spans="1:7" ht="15.95" customHeight="1" x14ac:dyDescent="0.2">
      <c r="A54" s="2" t="s">
        <v>24</v>
      </c>
      <c r="B54" s="68" t="s">
        <v>52</v>
      </c>
      <c r="C54" s="70"/>
      <c r="D54" s="24"/>
      <c r="E54" s="30"/>
    </row>
    <row r="55" spans="1:7" ht="15.95" customHeight="1" x14ac:dyDescent="0.2">
      <c r="A55" s="81" t="s">
        <v>26</v>
      </c>
      <c r="B55" s="82"/>
      <c r="C55" s="83"/>
      <c r="D55" s="24"/>
      <c r="E55" s="33">
        <f>SUM(E48:E54)</f>
        <v>540.48</v>
      </c>
    </row>
    <row r="56" spans="1:7" ht="15.95" customHeight="1" x14ac:dyDescent="0.2">
      <c r="A56" s="31"/>
      <c r="B56" s="31"/>
      <c r="C56" s="31"/>
      <c r="D56" s="31"/>
      <c r="E56" s="31"/>
    </row>
    <row r="57" spans="1:7" ht="15" customHeight="1" x14ac:dyDescent="0.2">
      <c r="A57" s="58"/>
      <c r="B57" s="58"/>
      <c r="C57" s="58"/>
      <c r="D57" s="58"/>
      <c r="E57" s="58"/>
    </row>
    <row r="58" spans="1:7" ht="15.95" customHeight="1" x14ac:dyDescent="0.2">
      <c r="A58" s="90" t="s">
        <v>53</v>
      </c>
      <c r="B58" s="90"/>
      <c r="C58" s="90"/>
      <c r="D58" s="90"/>
      <c r="E58" s="90"/>
    </row>
    <row r="59" spans="1:7" ht="15.95" customHeight="1" x14ac:dyDescent="0.2">
      <c r="A59" s="52"/>
      <c r="B59" s="53"/>
      <c r="C59" s="53"/>
      <c r="D59" s="53"/>
      <c r="E59" s="66"/>
    </row>
    <row r="60" spans="1:7" ht="15.95" customHeight="1" x14ac:dyDescent="0.2">
      <c r="A60" s="5">
        <v>2</v>
      </c>
      <c r="B60" s="96" t="s">
        <v>54</v>
      </c>
      <c r="C60" s="97"/>
      <c r="D60" s="98"/>
      <c r="E60" s="2" t="s">
        <v>11</v>
      </c>
    </row>
    <row r="61" spans="1:7" ht="15.95" customHeight="1" x14ac:dyDescent="0.2">
      <c r="A61" s="7">
        <v>2.1</v>
      </c>
      <c r="B61" s="68" t="s">
        <v>55</v>
      </c>
      <c r="C61" s="69"/>
      <c r="D61" s="70"/>
      <c r="E61" s="35">
        <f>E30</f>
        <v>362.01959999999997</v>
      </c>
    </row>
    <row r="62" spans="1:7" ht="15.95" customHeight="1" x14ac:dyDescent="0.2">
      <c r="A62" s="7">
        <v>2.2000000000000002</v>
      </c>
      <c r="B62" s="68" t="s">
        <v>56</v>
      </c>
      <c r="C62" s="69"/>
      <c r="D62" s="70"/>
      <c r="E62" s="35">
        <f>E43</f>
        <v>513.88000000000011</v>
      </c>
    </row>
    <row r="63" spans="1:7" ht="15.95" customHeight="1" x14ac:dyDescent="0.2">
      <c r="A63" s="7">
        <v>2.2999999999999998</v>
      </c>
      <c r="B63" s="68" t="s">
        <v>44</v>
      </c>
      <c r="C63" s="69"/>
      <c r="D63" s="70"/>
      <c r="E63" s="35">
        <f>E55</f>
        <v>540.48</v>
      </c>
    </row>
    <row r="64" spans="1:7" ht="15.95" customHeight="1" x14ac:dyDescent="0.2">
      <c r="A64" s="85" t="s">
        <v>26</v>
      </c>
      <c r="B64" s="86"/>
      <c r="C64" s="86"/>
      <c r="D64" s="87"/>
      <c r="E64" s="35">
        <f>SUM(E61:E63)</f>
        <v>1416.3796000000002</v>
      </c>
    </row>
    <row r="65" spans="1:5" ht="15.95" customHeight="1" x14ac:dyDescent="0.2">
      <c r="A65" s="31"/>
      <c r="B65" s="31"/>
      <c r="C65" s="31"/>
      <c r="D65" s="31"/>
      <c r="E65" s="31"/>
    </row>
    <row r="66" spans="1:5" ht="15.95" customHeight="1" x14ac:dyDescent="0.2">
      <c r="A66" s="58"/>
      <c r="B66" s="58"/>
      <c r="C66" s="58"/>
      <c r="D66" s="58"/>
      <c r="E66" s="58"/>
    </row>
    <row r="67" spans="1:5" ht="15.95" customHeight="1" x14ac:dyDescent="0.2">
      <c r="A67" s="88" t="s">
        <v>57</v>
      </c>
      <c r="B67" s="88"/>
      <c r="C67" s="88"/>
      <c r="D67" s="88"/>
      <c r="E67" s="88"/>
    </row>
    <row r="68" spans="1:5" ht="15.95" customHeight="1" x14ac:dyDescent="0.2">
      <c r="A68" s="52"/>
      <c r="B68" s="53"/>
      <c r="C68" s="53"/>
      <c r="D68" s="53"/>
      <c r="E68" s="66"/>
    </row>
    <row r="69" spans="1:5" ht="15.95" customHeight="1" x14ac:dyDescent="0.2">
      <c r="A69" s="8">
        <v>3</v>
      </c>
      <c r="B69" s="9" t="s">
        <v>58</v>
      </c>
      <c r="C69" s="2" t="s">
        <v>59</v>
      </c>
      <c r="D69" s="24"/>
      <c r="E69" s="2" t="s">
        <v>11</v>
      </c>
    </row>
    <row r="70" spans="1:5" ht="15" customHeight="1" x14ac:dyDescent="0.2">
      <c r="A70" s="2" t="s">
        <v>12</v>
      </c>
      <c r="B70" s="1" t="s">
        <v>60</v>
      </c>
      <c r="C70" s="24"/>
      <c r="D70" s="15">
        <v>4.1999999999999997E-3</v>
      </c>
      <c r="E70" s="33">
        <f>$E$21*D70</f>
        <v>7.4423999999999992</v>
      </c>
    </row>
    <row r="71" spans="1:5" ht="31.5" customHeight="1" x14ac:dyDescent="0.2">
      <c r="A71" s="4" t="s">
        <v>14</v>
      </c>
      <c r="B71" s="1" t="s">
        <v>61</v>
      </c>
      <c r="C71" s="26"/>
      <c r="D71" s="16">
        <v>2.9999999999999997E-4</v>
      </c>
      <c r="E71" s="33">
        <f t="shared" ref="E71:E75" si="1">$E$21*D71</f>
        <v>0.53159999999999996</v>
      </c>
    </row>
    <row r="72" spans="1:5" ht="30.75" customHeight="1" x14ac:dyDescent="0.2">
      <c r="A72" s="4" t="s">
        <v>16</v>
      </c>
      <c r="B72" s="1" t="s">
        <v>62</v>
      </c>
      <c r="C72" s="26"/>
      <c r="D72" s="16">
        <v>2.7000000000000001E-3</v>
      </c>
      <c r="E72" s="33">
        <f t="shared" si="1"/>
        <v>4.7844000000000007</v>
      </c>
    </row>
    <row r="73" spans="1:5" ht="15.95" customHeight="1" x14ac:dyDescent="0.2">
      <c r="A73" s="2" t="s">
        <v>18</v>
      </c>
      <c r="B73" s="1" t="s">
        <v>63</v>
      </c>
      <c r="C73" s="5">
        <v>1</v>
      </c>
      <c r="D73" s="15">
        <v>1.9400000000000001E-2</v>
      </c>
      <c r="E73" s="33">
        <f t="shared" si="1"/>
        <v>34.376800000000003</v>
      </c>
    </row>
    <row r="74" spans="1:5" ht="30.75" customHeight="1" x14ac:dyDescent="0.2">
      <c r="A74" s="4" t="s">
        <v>20</v>
      </c>
      <c r="B74" s="1" t="s">
        <v>64</v>
      </c>
      <c r="C74" s="26"/>
      <c r="D74" s="17">
        <v>7.7000000000000002E-3</v>
      </c>
      <c r="E74" s="33">
        <f t="shared" si="1"/>
        <v>13.644400000000001</v>
      </c>
    </row>
    <row r="75" spans="1:5" ht="30.75" customHeight="1" x14ac:dyDescent="0.2">
      <c r="A75" s="4" t="s">
        <v>22</v>
      </c>
      <c r="B75" s="1" t="s">
        <v>65</v>
      </c>
      <c r="C75" s="26"/>
      <c r="D75" s="17">
        <v>3.73E-2</v>
      </c>
      <c r="E75" s="33">
        <f t="shared" si="1"/>
        <v>66.095600000000005</v>
      </c>
    </row>
    <row r="76" spans="1:5" ht="15.95" customHeight="1" x14ac:dyDescent="0.2">
      <c r="A76" s="94" t="s">
        <v>26</v>
      </c>
      <c r="B76" s="95"/>
      <c r="C76" s="24"/>
      <c r="D76" s="11">
        <f>SUM(D70:D75)</f>
        <v>7.1599999999999997E-2</v>
      </c>
      <c r="E76" s="33">
        <f>SUM(E70:E75)</f>
        <v>126.87520000000001</v>
      </c>
    </row>
    <row r="77" spans="1:5" ht="15.95" customHeight="1" x14ac:dyDescent="0.2">
      <c r="A77" s="49"/>
      <c r="B77" s="50"/>
      <c r="C77" s="50"/>
      <c r="D77" s="50"/>
      <c r="E77" s="65"/>
    </row>
    <row r="78" spans="1:5" ht="15.95" customHeight="1" x14ac:dyDescent="0.2">
      <c r="A78" s="88" t="s">
        <v>66</v>
      </c>
      <c r="B78" s="88"/>
      <c r="C78" s="88"/>
      <c r="D78" s="88"/>
      <c r="E78" s="88"/>
    </row>
    <row r="79" spans="1:5" ht="15.95" customHeight="1" x14ac:dyDescent="0.2">
      <c r="A79" s="64"/>
      <c r="B79" s="56"/>
      <c r="C79" s="56"/>
      <c r="D79" s="56"/>
      <c r="E79" s="57"/>
    </row>
    <row r="80" spans="1:5" ht="15.95" customHeight="1" x14ac:dyDescent="0.2">
      <c r="A80" s="90" t="s">
        <v>67</v>
      </c>
      <c r="B80" s="90"/>
      <c r="C80" s="90"/>
      <c r="D80" s="90"/>
      <c r="E80" s="90"/>
    </row>
    <row r="81" spans="1:5" ht="15" customHeight="1" x14ac:dyDescent="0.2">
      <c r="A81" s="52"/>
      <c r="B81" s="53"/>
      <c r="C81" s="53"/>
      <c r="D81" s="53"/>
      <c r="E81" s="66"/>
    </row>
    <row r="82" spans="1:5" ht="15.95" customHeight="1" x14ac:dyDescent="0.2">
      <c r="A82" s="7">
        <v>4.0999999999999996</v>
      </c>
      <c r="B82" s="2" t="s">
        <v>68</v>
      </c>
      <c r="C82" s="91" t="s">
        <v>69</v>
      </c>
      <c r="D82" s="24"/>
      <c r="E82" s="2" t="s">
        <v>11</v>
      </c>
    </row>
    <row r="83" spans="1:5" ht="15.95" customHeight="1" x14ac:dyDescent="0.2">
      <c r="A83" s="2" t="s">
        <v>12</v>
      </c>
      <c r="B83" s="32" t="s">
        <v>104</v>
      </c>
      <c r="C83" s="92"/>
      <c r="D83" s="18">
        <v>0</v>
      </c>
      <c r="E83" s="33">
        <f>$E$21*D83</f>
        <v>0</v>
      </c>
    </row>
    <row r="84" spans="1:5" ht="15.95" customHeight="1" x14ac:dyDescent="0.2">
      <c r="A84" s="2" t="s">
        <v>14</v>
      </c>
      <c r="B84" s="1" t="s">
        <v>70</v>
      </c>
      <c r="C84" s="93"/>
      <c r="D84" s="18">
        <v>0</v>
      </c>
      <c r="E84" s="33">
        <f t="shared" ref="E84:E88" si="2">$E$21*D84</f>
        <v>0</v>
      </c>
    </row>
    <row r="85" spans="1:5" ht="15.95" customHeight="1" x14ac:dyDescent="0.2">
      <c r="A85" s="2" t="s">
        <v>71</v>
      </c>
      <c r="B85" s="1" t="s">
        <v>72</v>
      </c>
      <c r="C85" s="10">
        <v>5</v>
      </c>
      <c r="D85" s="18">
        <v>0</v>
      </c>
      <c r="E85" s="33">
        <f t="shared" si="2"/>
        <v>0</v>
      </c>
    </row>
    <row r="86" spans="1:5" ht="15.95" customHeight="1" x14ac:dyDescent="0.2">
      <c r="A86" s="2" t="s">
        <v>18</v>
      </c>
      <c r="B86" s="1" t="s">
        <v>73</v>
      </c>
      <c r="C86" s="1"/>
      <c r="D86" s="18">
        <v>0</v>
      </c>
      <c r="E86" s="33">
        <f t="shared" si="2"/>
        <v>0</v>
      </c>
    </row>
    <row r="87" spans="1:5" ht="15.95" customHeight="1" x14ac:dyDescent="0.2">
      <c r="A87" s="2" t="s">
        <v>20</v>
      </c>
      <c r="B87" s="1" t="s">
        <v>74</v>
      </c>
      <c r="C87" s="1"/>
      <c r="D87" s="18">
        <v>0</v>
      </c>
      <c r="E87" s="33">
        <f t="shared" si="2"/>
        <v>0</v>
      </c>
    </row>
    <row r="88" spans="1:5" ht="15.95" customHeight="1" x14ac:dyDescent="0.2">
      <c r="A88" s="2" t="s">
        <v>22</v>
      </c>
      <c r="B88" s="1" t="s">
        <v>75</v>
      </c>
      <c r="C88" s="24"/>
      <c r="D88" s="18" t="s">
        <v>76</v>
      </c>
      <c r="E88" s="33">
        <f t="shared" si="2"/>
        <v>0</v>
      </c>
    </row>
    <row r="89" spans="1:5" ht="15.95" customHeight="1" x14ac:dyDescent="0.2">
      <c r="A89" s="85" t="s">
        <v>26</v>
      </c>
      <c r="B89" s="86"/>
      <c r="C89" s="87"/>
      <c r="D89" s="18" t="s">
        <v>77</v>
      </c>
      <c r="E89" s="33">
        <f>SUM(E83:E88)</f>
        <v>0</v>
      </c>
    </row>
    <row r="90" spans="1:5" ht="15.95" customHeight="1" x14ac:dyDescent="0.2">
      <c r="A90" s="49"/>
      <c r="B90" s="50"/>
      <c r="C90" s="50"/>
      <c r="D90" s="50"/>
      <c r="E90" s="65"/>
    </row>
    <row r="91" spans="1:5" ht="15.95" customHeight="1" x14ac:dyDescent="0.2">
      <c r="A91" s="90" t="s">
        <v>78</v>
      </c>
      <c r="B91" s="90"/>
      <c r="C91" s="90"/>
      <c r="D91" s="90"/>
      <c r="E91" s="90"/>
    </row>
    <row r="92" spans="1:5" ht="15.95" customHeight="1" x14ac:dyDescent="0.2">
      <c r="A92" s="52"/>
      <c r="B92" s="53"/>
      <c r="C92" s="53"/>
      <c r="D92" s="53"/>
      <c r="E92" s="66"/>
    </row>
    <row r="93" spans="1:5" ht="15.95" customHeight="1" x14ac:dyDescent="0.2">
      <c r="A93" s="7">
        <v>4.2</v>
      </c>
      <c r="B93" s="78" t="s">
        <v>79</v>
      </c>
      <c r="C93" s="80"/>
      <c r="D93" s="24"/>
      <c r="E93" s="2" t="s">
        <v>11</v>
      </c>
    </row>
    <row r="94" spans="1:5" ht="15" customHeight="1" x14ac:dyDescent="0.2">
      <c r="A94" s="2" t="s">
        <v>12</v>
      </c>
      <c r="B94" s="68" t="s">
        <v>80</v>
      </c>
      <c r="C94" s="70"/>
      <c r="D94" s="24">
        <v>0</v>
      </c>
      <c r="E94" s="12">
        <f>$E$21*D94</f>
        <v>0</v>
      </c>
    </row>
    <row r="95" spans="1:5" ht="15.95" customHeight="1" x14ac:dyDescent="0.2">
      <c r="A95" s="85" t="s">
        <v>26</v>
      </c>
      <c r="B95" s="86"/>
      <c r="C95" s="87"/>
      <c r="D95" s="24"/>
      <c r="E95" s="12">
        <f>E94</f>
        <v>0</v>
      </c>
    </row>
    <row r="96" spans="1:5" ht="15.95" customHeight="1" x14ac:dyDescent="0.2">
      <c r="A96" s="49"/>
      <c r="B96" s="50"/>
      <c r="C96" s="50"/>
      <c r="D96" s="50"/>
      <c r="E96" s="65"/>
    </row>
    <row r="97" spans="1:5" ht="15.95" customHeight="1" x14ac:dyDescent="0.2">
      <c r="A97" s="90" t="s">
        <v>81</v>
      </c>
      <c r="B97" s="90"/>
      <c r="C97" s="90"/>
      <c r="D97" s="90"/>
      <c r="E97" s="90"/>
    </row>
    <row r="98" spans="1:5" ht="15.95" customHeight="1" x14ac:dyDescent="0.2">
      <c r="A98" s="52"/>
      <c r="B98" s="53"/>
      <c r="C98" s="53"/>
      <c r="D98" s="53"/>
      <c r="E98" s="66"/>
    </row>
    <row r="99" spans="1:5" ht="15.95" customHeight="1" x14ac:dyDescent="0.2">
      <c r="A99" s="5">
        <v>4</v>
      </c>
      <c r="B99" s="78" t="s">
        <v>82</v>
      </c>
      <c r="C99" s="79"/>
      <c r="D99" s="80"/>
      <c r="E99" s="2" t="s">
        <v>11</v>
      </c>
    </row>
    <row r="100" spans="1:5" ht="15.95" customHeight="1" x14ac:dyDescent="0.2">
      <c r="A100" s="7">
        <v>4.0999999999999996</v>
      </c>
      <c r="B100" s="68" t="s">
        <v>105</v>
      </c>
      <c r="C100" s="69"/>
      <c r="D100" s="70"/>
      <c r="E100" s="33">
        <f>E89</f>
        <v>0</v>
      </c>
    </row>
    <row r="101" spans="1:5" ht="15.95" customHeight="1" x14ac:dyDescent="0.2">
      <c r="A101" s="7">
        <v>4.2</v>
      </c>
      <c r="B101" s="68" t="s">
        <v>83</v>
      </c>
      <c r="C101" s="69"/>
      <c r="D101" s="70"/>
      <c r="E101" s="33">
        <v>0</v>
      </c>
    </row>
    <row r="102" spans="1:5" ht="15.95" customHeight="1" x14ac:dyDescent="0.2">
      <c r="A102" s="85" t="s">
        <v>26</v>
      </c>
      <c r="B102" s="86"/>
      <c r="C102" s="86"/>
      <c r="D102" s="87"/>
      <c r="E102" s="33">
        <f>SUM(E100:E101)</f>
        <v>0</v>
      </c>
    </row>
    <row r="103" spans="1:5" ht="15.95" customHeight="1" x14ac:dyDescent="0.2">
      <c r="A103" s="49"/>
      <c r="B103" s="50"/>
      <c r="C103" s="50"/>
      <c r="D103" s="50"/>
      <c r="E103" s="65"/>
    </row>
    <row r="104" spans="1:5" ht="15.95" customHeight="1" x14ac:dyDescent="0.2">
      <c r="A104" s="89" t="s">
        <v>1</v>
      </c>
      <c r="B104" s="89"/>
      <c r="C104" s="89"/>
      <c r="D104" s="89"/>
      <c r="E104" s="89"/>
    </row>
    <row r="105" spans="1:5" ht="15.95" customHeight="1" x14ac:dyDescent="0.2">
      <c r="A105" s="52"/>
      <c r="B105" s="53"/>
      <c r="C105" s="53"/>
      <c r="D105" s="53"/>
      <c r="E105" s="66"/>
    </row>
    <row r="106" spans="1:5" ht="15.95" customHeight="1" x14ac:dyDescent="0.2">
      <c r="A106" s="5">
        <v>5</v>
      </c>
      <c r="B106" s="68" t="s">
        <v>84</v>
      </c>
      <c r="C106" s="70"/>
      <c r="D106" s="2" t="s">
        <v>85</v>
      </c>
      <c r="E106" s="2" t="s">
        <v>11</v>
      </c>
    </row>
    <row r="107" spans="1:5" ht="15" customHeight="1" x14ac:dyDescent="0.2">
      <c r="A107" s="2" t="s">
        <v>12</v>
      </c>
      <c r="B107" s="68" t="s">
        <v>86</v>
      </c>
      <c r="C107" s="70"/>
      <c r="D107" s="38">
        <v>59.87</v>
      </c>
      <c r="E107" s="33">
        <f>D107</f>
        <v>59.87</v>
      </c>
    </row>
    <row r="108" spans="1:5" ht="15.95" customHeight="1" x14ac:dyDescent="0.2">
      <c r="A108" s="2" t="s">
        <v>14</v>
      </c>
      <c r="B108" s="68" t="s">
        <v>87</v>
      </c>
      <c r="C108" s="70"/>
      <c r="D108" s="30"/>
      <c r="E108" s="33">
        <v>0</v>
      </c>
    </row>
    <row r="109" spans="1:5" ht="15.95" customHeight="1" x14ac:dyDescent="0.2">
      <c r="A109" s="2" t="s">
        <v>16</v>
      </c>
      <c r="B109" s="68" t="s">
        <v>88</v>
      </c>
      <c r="C109" s="70"/>
      <c r="D109" s="30"/>
      <c r="E109" s="33">
        <v>0</v>
      </c>
    </row>
    <row r="110" spans="1:5" ht="15.95" customHeight="1" x14ac:dyDescent="0.2">
      <c r="A110" s="2" t="s">
        <v>18</v>
      </c>
      <c r="B110" s="68" t="s">
        <v>52</v>
      </c>
      <c r="C110" s="70"/>
      <c r="D110" s="30"/>
      <c r="E110" s="33">
        <v>0</v>
      </c>
    </row>
    <row r="111" spans="1:5" ht="15.95" customHeight="1" x14ac:dyDescent="0.2">
      <c r="A111" s="85" t="s">
        <v>26</v>
      </c>
      <c r="B111" s="86"/>
      <c r="C111" s="87"/>
      <c r="D111" s="30"/>
      <c r="E111" s="33">
        <f>SUM(E107:E110)</f>
        <v>59.87</v>
      </c>
    </row>
    <row r="112" spans="1:5" ht="65.25" customHeight="1" x14ac:dyDescent="0.2">
      <c r="A112" s="50"/>
      <c r="B112" s="50"/>
      <c r="C112" s="50"/>
      <c r="D112" s="50"/>
      <c r="E112" s="50"/>
    </row>
    <row r="113" spans="1:5" ht="15.95" customHeight="1" x14ac:dyDescent="0.2">
      <c r="A113" s="88" t="s">
        <v>89</v>
      </c>
      <c r="B113" s="88"/>
      <c r="C113" s="88"/>
      <c r="D113" s="88"/>
      <c r="E113" s="88"/>
    </row>
    <row r="114" spans="1:5" ht="15.95" customHeight="1" x14ac:dyDescent="0.2">
      <c r="A114" s="52"/>
      <c r="B114" s="53"/>
      <c r="C114" s="53"/>
      <c r="D114" s="53"/>
      <c r="E114" s="66"/>
    </row>
    <row r="115" spans="1:5" ht="15.95" customHeight="1" x14ac:dyDescent="0.2">
      <c r="A115" s="5">
        <v>6</v>
      </c>
      <c r="B115" s="68" t="s">
        <v>90</v>
      </c>
      <c r="C115" s="70"/>
      <c r="D115" s="6" t="s">
        <v>34</v>
      </c>
      <c r="E115" s="6" t="s">
        <v>11</v>
      </c>
    </row>
    <row r="116" spans="1:5" ht="15" customHeight="1" x14ac:dyDescent="0.2">
      <c r="A116" s="2" t="s">
        <v>12</v>
      </c>
      <c r="B116" s="68" t="s">
        <v>91</v>
      </c>
      <c r="C116" s="70"/>
      <c r="D116" s="11">
        <v>0</v>
      </c>
      <c r="E116" s="33">
        <v>0</v>
      </c>
    </row>
    <row r="117" spans="1:5" ht="15.95" customHeight="1" x14ac:dyDescent="0.2">
      <c r="A117" s="2" t="s">
        <v>14</v>
      </c>
      <c r="B117" s="68" t="s">
        <v>92</v>
      </c>
      <c r="C117" s="70"/>
      <c r="D117" s="11">
        <v>0.16250000000000001</v>
      </c>
      <c r="E117" s="33">
        <f>$E$134*D117</f>
        <v>548.45778000000007</v>
      </c>
    </row>
    <row r="118" spans="1:5" ht="15.95" customHeight="1" x14ac:dyDescent="0.2">
      <c r="A118" s="2" t="s">
        <v>16</v>
      </c>
      <c r="B118" s="68" t="s">
        <v>93</v>
      </c>
      <c r="C118" s="70"/>
      <c r="D118" s="11">
        <f>SUM(D119:D123)</f>
        <v>8.9499999999999996E-2</v>
      </c>
      <c r="E118" s="33">
        <f>SUM(E119:E123)</f>
        <v>302.07366959999996</v>
      </c>
    </row>
    <row r="119" spans="1:5" ht="15.95" customHeight="1" x14ac:dyDescent="0.2">
      <c r="A119" s="24"/>
      <c r="B119" s="68" t="s">
        <v>94</v>
      </c>
      <c r="C119" s="70"/>
      <c r="D119" s="11">
        <v>2.8E-3</v>
      </c>
      <c r="E119" s="33">
        <f>$E$134*D119</f>
        <v>9.4503494400000001</v>
      </c>
    </row>
    <row r="120" spans="1:5" ht="15.95" customHeight="1" x14ac:dyDescent="0.2">
      <c r="A120" s="24"/>
      <c r="B120" s="68" t="s">
        <v>3</v>
      </c>
      <c r="C120" s="70"/>
      <c r="D120" s="11">
        <v>3.2000000000000002E-3</v>
      </c>
      <c r="E120" s="33">
        <f t="shared" ref="E120:E123" si="3">$E$134*D120</f>
        <v>10.80039936</v>
      </c>
    </row>
    <row r="121" spans="1:5" ht="15.95" customHeight="1" x14ac:dyDescent="0.2">
      <c r="A121" s="24"/>
      <c r="B121" s="68" t="s">
        <v>2</v>
      </c>
      <c r="C121" s="70"/>
      <c r="D121" s="11">
        <v>4.0399999999999998E-2</v>
      </c>
      <c r="E121" s="33">
        <f t="shared" si="3"/>
        <v>136.35504191999999</v>
      </c>
    </row>
    <row r="122" spans="1:5" ht="15.95" customHeight="1" x14ac:dyDescent="0.2">
      <c r="A122" s="24"/>
      <c r="B122" s="68" t="s">
        <v>4</v>
      </c>
      <c r="C122" s="70"/>
      <c r="D122" s="11">
        <v>1.3100000000000001E-2</v>
      </c>
      <c r="E122" s="33">
        <f t="shared" si="3"/>
        <v>44.214134880000003</v>
      </c>
    </row>
    <row r="123" spans="1:5" ht="15.95" customHeight="1" x14ac:dyDescent="0.2">
      <c r="A123" s="24"/>
      <c r="B123" s="68" t="s">
        <v>5</v>
      </c>
      <c r="C123" s="70"/>
      <c r="D123" s="11">
        <v>0.03</v>
      </c>
      <c r="E123" s="33">
        <f t="shared" si="3"/>
        <v>101.253744</v>
      </c>
    </row>
    <row r="124" spans="1:5" ht="15.95" customHeight="1" x14ac:dyDescent="0.2">
      <c r="A124" s="81" t="s">
        <v>26</v>
      </c>
      <c r="B124" s="82"/>
      <c r="C124" s="83"/>
      <c r="D124" s="24"/>
      <c r="E124" s="33">
        <f>E118+E117+E116</f>
        <v>850.53144960000009</v>
      </c>
    </row>
    <row r="125" spans="1:5" ht="15.95" customHeight="1" x14ac:dyDescent="0.2">
      <c r="A125" s="49"/>
      <c r="B125" s="50"/>
      <c r="C125" s="50"/>
      <c r="D125" s="50"/>
      <c r="E125" s="65"/>
    </row>
    <row r="126" spans="1:5" ht="15.95" customHeight="1" x14ac:dyDescent="0.2">
      <c r="A126" s="84" t="s">
        <v>95</v>
      </c>
      <c r="B126" s="84"/>
      <c r="C126" s="84"/>
      <c r="D126" s="84"/>
      <c r="E126" s="84"/>
    </row>
    <row r="127" spans="1:5" ht="15.95" customHeight="1" x14ac:dyDescent="0.2">
      <c r="A127" s="52"/>
      <c r="B127" s="53"/>
      <c r="C127" s="53"/>
      <c r="D127" s="53"/>
      <c r="E127" s="66"/>
    </row>
    <row r="128" spans="1:5" ht="15.95" customHeight="1" x14ac:dyDescent="0.2">
      <c r="A128" s="24"/>
      <c r="B128" s="78" t="s">
        <v>96</v>
      </c>
      <c r="C128" s="79"/>
      <c r="D128" s="80"/>
      <c r="E128" s="2" t="s">
        <v>11</v>
      </c>
    </row>
    <row r="129" spans="1:8" ht="15.95" customHeight="1" x14ac:dyDescent="0.2">
      <c r="A129" s="2" t="s">
        <v>12</v>
      </c>
      <c r="B129" s="68" t="s">
        <v>9</v>
      </c>
      <c r="C129" s="69"/>
      <c r="D129" s="70"/>
      <c r="E129" s="33">
        <f>E21</f>
        <v>1772</v>
      </c>
    </row>
    <row r="130" spans="1:8" ht="15.95" customHeight="1" x14ac:dyDescent="0.2">
      <c r="A130" s="2" t="s">
        <v>14</v>
      </c>
      <c r="B130" s="68" t="s">
        <v>27</v>
      </c>
      <c r="C130" s="69"/>
      <c r="D130" s="70"/>
      <c r="E130" s="33">
        <f>E64</f>
        <v>1416.3796000000002</v>
      </c>
    </row>
    <row r="131" spans="1:8" ht="15" customHeight="1" x14ac:dyDescent="0.2">
      <c r="A131" s="2" t="s">
        <v>16</v>
      </c>
      <c r="B131" s="68" t="s">
        <v>57</v>
      </c>
      <c r="C131" s="69"/>
      <c r="D131" s="70"/>
      <c r="E131" s="33">
        <f>E76</f>
        <v>126.87520000000001</v>
      </c>
    </row>
    <row r="132" spans="1:8" ht="15.95" customHeight="1" x14ac:dyDescent="0.2">
      <c r="A132" s="2" t="s">
        <v>18</v>
      </c>
      <c r="B132" s="68" t="s">
        <v>66</v>
      </c>
      <c r="C132" s="69"/>
      <c r="D132" s="70"/>
      <c r="E132" s="33">
        <f>E102</f>
        <v>0</v>
      </c>
    </row>
    <row r="133" spans="1:8" ht="15.95" customHeight="1" x14ac:dyDescent="0.2">
      <c r="A133" s="2" t="s">
        <v>20</v>
      </c>
      <c r="B133" s="68" t="s">
        <v>97</v>
      </c>
      <c r="C133" s="69"/>
      <c r="D133" s="70"/>
      <c r="E133" s="33">
        <f>E111</f>
        <v>59.87</v>
      </c>
    </row>
    <row r="134" spans="1:8" ht="15.95" customHeight="1" x14ac:dyDescent="0.2">
      <c r="A134" s="78" t="s">
        <v>98</v>
      </c>
      <c r="B134" s="79"/>
      <c r="C134" s="79"/>
      <c r="D134" s="80"/>
      <c r="E134" s="33">
        <f>SUM(E129:E133)</f>
        <v>3375.1248000000001</v>
      </c>
    </row>
    <row r="135" spans="1:8" ht="15.95" customHeight="1" x14ac:dyDescent="0.2">
      <c r="A135" s="2" t="s">
        <v>22</v>
      </c>
      <c r="B135" s="68" t="s">
        <v>99</v>
      </c>
      <c r="C135" s="69"/>
      <c r="D135" s="70"/>
      <c r="E135" s="33">
        <f>E124</f>
        <v>850.53144960000009</v>
      </c>
      <c r="H135" s="67"/>
    </row>
    <row r="136" spans="1:8" ht="15.95" customHeight="1" x14ac:dyDescent="0.2">
      <c r="A136" s="71" t="s">
        <v>100</v>
      </c>
      <c r="B136" s="72"/>
      <c r="C136" s="72"/>
      <c r="D136" s="73"/>
      <c r="E136" s="36">
        <f>E135+E134</f>
        <v>4225.6562496000006</v>
      </c>
      <c r="F136" s="37">
        <f>4225.66*12*2</f>
        <v>101415.84</v>
      </c>
    </row>
    <row r="137" spans="1:8" ht="75.95" customHeight="1" x14ac:dyDescent="0.2">
      <c r="A137" s="74" t="s">
        <v>101</v>
      </c>
      <c r="B137" s="75"/>
      <c r="C137" s="75"/>
      <c r="D137" s="75"/>
      <c r="E137" s="75"/>
      <c r="F137" s="76"/>
    </row>
    <row r="138" spans="1:8" ht="27.6" customHeight="1" x14ac:dyDescent="0.2">
      <c r="A138" s="77" t="s">
        <v>102</v>
      </c>
      <c r="B138" s="76"/>
      <c r="C138" s="76"/>
      <c r="D138" s="76"/>
      <c r="E138" s="76"/>
      <c r="F138" s="76"/>
    </row>
  </sheetData>
  <mergeCells count="90">
    <mergeCell ref="A1:F1"/>
    <mergeCell ref="A2:E2"/>
    <mergeCell ref="A3:E3"/>
    <mergeCell ref="A4:B4"/>
    <mergeCell ref="C4:E8"/>
    <mergeCell ref="A5:B5"/>
    <mergeCell ref="A6:B6"/>
    <mergeCell ref="A7:B7"/>
    <mergeCell ref="A8:B8"/>
    <mergeCell ref="B20:C20"/>
    <mergeCell ref="A9:E9"/>
    <mergeCell ref="A10:E10"/>
    <mergeCell ref="A11:B11"/>
    <mergeCell ref="A12:E12"/>
    <mergeCell ref="B13:C13"/>
    <mergeCell ref="B14:C14"/>
    <mergeCell ref="B15:C15"/>
    <mergeCell ref="B16:C16"/>
    <mergeCell ref="B17:C17"/>
    <mergeCell ref="B18:C18"/>
    <mergeCell ref="B19:C19"/>
    <mergeCell ref="B49:C49"/>
    <mergeCell ref="A21:C21"/>
    <mergeCell ref="A23:E23"/>
    <mergeCell ref="A25:E25"/>
    <mergeCell ref="A30:B30"/>
    <mergeCell ref="D31:E31"/>
    <mergeCell ref="A32:E32"/>
    <mergeCell ref="D33:E33"/>
    <mergeCell ref="A43:B43"/>
    <mergeCell ref="A45:E45"/>
    <mergeCell ref="B47:C47"/>
    <mergeCell ref="B48:C48"/>
    <mergeCell ref="A64:D64"/>
    <mergeCell ref="B50:C50"/>
    <mergeCell ref="B51:C51"/>
    <mergeCell ref="B52:C52"/>
    <mergeCell ref="B53:C53"/>
    <mergeCell ref="B54:C54"/>
    <mergeCell ref="A55:C55"/>
    <mergeCell ref="A58:E58"/>
    <mergeCell ref="B60:D60"/>
    <mergeCell ref="B61:D61"/>
    <mergeCell ref="B62:D62"/>
    <mergeCell ref="B63:D63"/>
    <mergeCell ref="B99:D99"/>
    <mergeCell ref="A67:E67"/>
    <mergeCell ref="A76:B76"/>
    <mergeCell ref="A78:E78"/>
    <mergeCell ref="A80:E80"/>
    <mergeCell ref="C82:C84"/>
    <mergeCell ref="A89:C89"/>
    <mergeCell ref="A91:E91"/>
    <mergeCell ref="B93:C93"/>
    <mergeCell ref="B94:C94"/>
    <mergeCell ref="A95:C95"/>
    <mergeCell ref="A97:E97"/>
    <mergeCell ref="B115:C115"/>
    <mergeCell ref="B100:D100"/>
    <mergeCell ref="B101:D101"/>
    <mergeCell ref="A102:D102"/>
    <mergeCell ref="A104:E104"/>
    <mergeCell ref="B106:C106"/>
    <mergeCell ref="B107:C107"/>
    <mergeCell ref="B108:C108"/>
    <mergeCell ref="B109:C109"/>
    <mergeCell ref="B110:C110"/>
    <mergeCell ref="A111:C111"/>
    <mergeCell ref="A113:E113"/>
    <mergeCell ref="B129:D129"/>
    <mergeCell ref="B116:C116"/>
    <mergeCell ref="B117:C117"/>
    <mergeCell ref="B118:C118"/>
    <mergeCell ref="B119:C119"/>
    <mergeCell ref="B120:C120"/>
    <mergeCell ref="B121:C121"/>
    <mergeCell ref="B122:C122"/>
    <mergeCell ref="B123:C123"/>
    <mergeCell ref="A124:C124"/>
    <mergeCell ref="A126:E126"/>
    <mergeCell ref="B128:D128"/>
    <mergeCell ref="A136:D136"/>
    <mergeCell ref="A137:F137"/>
    <mergeCell ref="A138:F138"/>
    <mergeCell ref="B130:D130"/>
    <mergeCell ref="B131:D131"/>
    <mergeCell ref="B132:D132"/>
    <mergeCell ref="B133:D133"/>
    <mergeCell ref="A134:D134"/>
    <mergeCell ref="B135:D135"/>
  </mergeCells>
  <printOptions horizontalCentered="1"/>
  <pageMargins left="0.70866141732283472" right="0.70866141732283472" top="0.35433070866141736" bottom="0.35433070866141736" header="0.31496062992125984" footer="0.31496062992125984"/>
  <pageSetup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Lote 01</vt:lpstr>
      <vt:lpstr>Lote 02</vt:lpstr>
      <vt:lpstr>'Lote 01'!Area_de_impressao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Luciano Henrique Busato</dc:creator>
  <cp:lastModifiedBy>Master</cp:lastModifiedBy>
  <cp:lastPrinted>2023-06-01T18:27:54Z</cp:lastPrinted>
  <dcterms:created xsi:type="dcterms:W3CDTF">2023-02-15T19:26:41Z</dcterms:created>
  <dcterms:modified xsi:type="dcterms:W3CDTF">2023-06-15T20:47:54Z</dcterms:modified>
</cp:coreProperties>
</file>