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C9284B9C-8D10-4752-89B7-5F9205D9946A}" xr6:coauthVersionLast="47" xr6:coauthVersionMax="47" xr10:uidLastSave="{00000000-0000-0000-0000-000000000000}"/>
  <bookViews>
    <workbookView xWindow="0" yWindow="0" windowWidth="20490" windowHeight="10920" xr2:uid="{00000000-000D-0000-FFFF-FFFF00000000}"/>
  </bookViews>
  <sheets>
    <sheet name="PLANILHA DE CUSTOS LOTE 1" sheetId="2" r:id="rId1"/>
  </sheets>
  <calcPr calcId="181029"/>
</workbook>
</file>

<file path=xl/calcChain.xml><?xml version="1.0" encoding="utf-8"?>
<calcChain xmlns="http://schemas.openxmlformats.org/spreadsheetml/2006/main">
  <c r="E12" i="2" l="1"/>
  <c r="E13" i="2"/>
  <c r="D14" i="2"/>
  <c r="E14" i="2"/>
  <c r="F14" i="2" s="1"/>
  <c r="D18" i="2"/>
  <c r="F18" i="2"/>
  <c r="D19" i="2"/>
  <c r="F19" i="2" s="1"/>
  <c r="D20" i="2"/>
  <c r="F20" i="2" s="1"/>
  <c r="D21" i="2"/>
  <c r="F21" i="2" s="1"/>
  <c r="D22" i="2"/>
  <c r="F22" i="2"/>
  <c r="D23" i="2"/>
  <c r="F23" i="2" s="1"/>
  <c r="D24" i="2"/>
  <c r="F24" i="2"/>
  <c r="D25" i="2"/>
  <c r="F25" i="2" s="1"/>
  <c r="C26" i="2"/>
  <c r="C31" i="2"/>
  <c r="C33" i="2"/>
  <c r="C38" i="2"/>
  <c r="D45" i="2"/>
  <c r="C47" i="2"/>
  <c r="D55" i="2"/>
  <c r="F55" i="2" s="1"/>
  <c r="C56" i="2"/>
  <c r="C58" i="2" s="1"/>
  <c r="F64" i="2"/>
  <c r="F65" i="2" s="1"/>
  <c r="D65" i="2"/>
  <c r="F69" i="2"/>
  <c r="F70" i="2"/>
  <c r="D71" i="2"/>
  <c r="F74" i="2"/>
  <c r="F75" i="2" s="1"/>
  <c r="F78" i="2"/>
  <c r="F79" i="2"/>
  <c r="F80" i="2"/>
  <c r="D81" i="2"/>
  <c r="F84" i="2"/>
  <c r="F85" i="2"/>
  <c r="F86" i="2"/>
  <c r="F87" i="2"/>
  <c r="F88" i="2"/>
  <c r="F89" i="2"/>
  <c r="F90" i="2"/>
  <c r="F91" i="2"/>
  <c r="F94" i="2"/>
  <c r="F95" i="2"/>
  <c r="F96" i="2"/>
  <c r="F97" i="2"/>
  <c r="F109" i="2"/>
  <c r="E118" i="2"/>
  <c r="E120" i="2" s="1"/>
  <c r="F120" i="2" s="1"/>
  <c r="D120" i="2"/>
  <c r="D124" i="2"/>
  <c r="F124" i="2"/>
  <c r="D126" i="2"/>
  <c r="F126" i="2"/>
  <c r="D128" i="2"/>
  <c r="F128" i="2"/>
  <c r="D130" i="2"/>
  <c r="F130" i="2"/>
  <c r="C132" i="2"/>
  <c r="F135" i="2"/>
  <c r="F136" i="2"/>
  <c r="C137" i="2"/>
  <c r="C139" i="2" s="1"/>
  <c r="F137" i="2"/>
  <c r="F138" i="2"/>
  <c r="F139" i="2" s="1"/>
  <c r="F142" i="2"/>
  <c r="F143" i="2"/>
  <c r="F144" i="2" s="1"/>
  <c r="C144" i="2"/>
  <c r="F147" i="2"/>
  <c r="F148" i="2"/>
  <c r="F149" i="2"/>
  <c r="F150" i="2"/>
  <c r="F151" i="2"/>
  <c r="F152" i="2"/>
  <c r="C153" i="2"/>
  <c r="F156" i="2"/>
  <c r="F157" i="2"/>
  <c r="F158" i="2"/>
  <c r="F159" i="2"/>
  <c r="F160" i="2"/>
  <c r="F161" i="2"/>
  <c r="C162" i="2"/>
  <c r="F162" i="2"/>
  <c r="F163" i="2"/>
  <c r="F164" i="2" s="1"/>
  <c r="C164" i="2"/>
  <c r="C166" i="2" s="1"/>
  <c r="D164" i="2"/>
  <c r="F170" i="2"/>
  <c r="F171" i="2" s="1"/>
  <c r="F175" i="2"/>
  <c r="F177" i="2" s="1"/>
  <c r="F176" i="2"/>
  <c r="D177" i="2"/>
  <c r="F180" i="2"/>
  <c r="F181" i="2" s="1"/>
  <c r="D181" i="2"/>
  <c r="F184" i="2"/>
  <c r="F185" i="2"/>
  <c r="F186" i="2"/>
  <c r="D187" i="2"/>
  <c r="F190" i="2"/>
  <c r="F191" i="2"/>
  <c r="F198" i="2" s="1"/>
  <c r="F192" i="2"/>
  <c r="F193" i="2"/>
  <c r="F194" i="2"/>
  <c r="F195" i="2"/>
  <c r="F196" i="2"/>
  <c r="F197" i="2"/>
  <c r="F200" i="2"/>
  <c r="F201" i="2"/>
  <c r="F202" i="2"/>
  <c r="F203" i="2"/>
  <c r="D205" i="2"/>
  <c r="E208" i="2"/>
  <c r="E209" i="2"/>
  <c r="E210" i="2"/>
  <c r="E211" i="2"/>
  <c r="E212" i="2"/>
  <c r="E213" i="2"/>
  <c r="E214" i="2"/>
  <c r="E215" i="2"/>
  <c r="E216" i="2"/>
  <c r="E217" i="2"/>
  <c r="E218" i="2"/>
  <c r="E233" i="2"/>
  <c r="E234" i="2"/>
  <c r="D236" i="2" s="1"/>
  <c r="E236" i="2" s="1"/>
  <c r="E235" i="2"/>
  <c r="E237" i="2"/>
  <c r="F238" i="2"/>
  <c r="E246" i="2"/>
  <c r="E247" i="2"/>
  <c r="E248" i="2"/>
  <c r="E249" i="2"/>
  <c r="E250" i="2"/>
  <c r="E255" i="2"/>
  <c r="E256" i="2"/>
  <c r="F257" i="2" s="1"/>
  <c r="E258" i="2"/>
  <c r="E259" i="2"/>
  <c r="F260" i="2"/>
  <c r="E261" i="2"/>
  <c r="E262" i="2"/>
  <c r="F263" i="2" s="1"/>
  <c r="E264" i="2"/>
  <c r="D265" i="2" s="1"/>
  <c r="E265" i="2" s="1"/>
  <c r="E274" i="2"/>
  <c r="F275" i="2" s="1"/>
  <c r="F276" i="2" s="1"/>
  <c r="E281" i="2"/>
  <c r="F282" i="2" s="1"/>
  <c r="F283" i="2" s="1"/>
  <c r="E288" i="2"/>
  <c r="E289" i="2"/>
  <c r="E290" i="2"/>
  <c r="D291" i="2"/>
  <c r="E291" i="2" s="1"/>
  <c r="F291" i="2" s="1"/>
  <c r="F292" i="2" s="1"/>
  <c r="B329" i="2"/>
  <c r="F81" i="2" l="1"/>
  <c r="F267" i="2"/>
  <c r="F268" i="2" s="1"/>
  <c r="D241" i="2"/>
  <c r="E241" i="2" s="1"/>
  <c r="D242" i="2" s="1"/>
  <c r="E242" i="2" s="1"/>
  <c r="F243" i="2" s="1"/>
  <c r="F305" i="2" s="1"/>
  <c r="F187" i="2"/>
  <c r="F98" i="2"/>
  <c r="F99" i="2" s="1"/>
  <c r="F71" i="2"/>
  <c r="D51" i="2"/>
  <c r="F51" i="2" s="1"/>
  <c r="D41" i="2"/>
  <c r="F41" i="2" s="1"/>
  <c r="E251" i="2"/>
  <c r="F251" i="2" s="1"/>
  <c r="E219" i="2"/>
  <c r="F92" i="2"/>
  <c r="D53" i="2"/>
  <c r="F53" i="2" s="1"/>
  <c r="D43" i="2"/>
  <c r="F43" i="2" s="1"/>
  <c r="D32" i="2"/>
  <c r="F32" i="2" s="1"/>
  <c r="F204" i="2"/>
  <c r="F205" i="2" s="1"/>
  <c r="F153" i="2"/>
  <c r="D131" i="2"/>
  <c r="F131" i="2" s="1"/>
  <c r="D129" i="2"/>
  <c r="F129" i="2" s="1"/>
  <c r="D127" i="2"/>
  <c r="F127" i="2" s="1"/>
  <c r="D125" i="2"/>
  <c r="C60" i="2"/>
  <c r="F26" i="2"/>
  <c r="E295" i="2"/>
  <c r="D37" i="2"/>
  <c r="F37" i="2" s="1"/>
  <c r="D30" i="2"/>
  <c r="F30" i="2" s="1"/>
  <c r="D26" i="2"/>
  <c r="D54" i="2"/>
  <c r="F54" i="2" s="1"/>
  <c r="D52" i="2"/>
  <c r="F52" i="2" s="1"/>
  <c r="D50" i="2"/>
  <c r="D44" i="2"/>
  <c r="F44" i="2" s="1"/>
  <c r="D42" i="2"/>
  <c r="D57" i="2"/>
  <c r="D46" i="2"/>
  <c r="F46" i="2" s="1"/>
  <c r="D36" i="2"/>
  <c r="D29" i="2"/>
  <c r="D132" i="2" l="1"/>
  <c r="D166" i="2" s="1"/>
  <c r="E222" i="2" s="1"/>
  <c r="E224" i="2" s="1"/>
  <c r="F125" i="2"/>
  <c r="F132" i="2" s="1"/>
  <c r="F166" i="2" s="1"/>
  <c r="F57" i="2"/>
  <c r="D300" i="2"/>
  <c r="F304" i="2"/>
  <c r="F306" i="2" s="1"/>
  <c r="F36" i="2"/>
  <c r="F38" i="2" s="1"/>
  <c r="D38" i="2"/>
  <c r="F29" i="2"/>
  <c r="D31" i="2"/>
  <c r="F42" i="2"/>
  <c r="F47" i="2" s="1"/>
  <c r="D47" i="2"/>
  <c r="F50" i="2"/>
  <c r="D56" i="2"/>
  <c r="F56" i="2" s="1"/>
  <c r="F31" i="2" l="1"/>
  <c r="F33" i="2" s="1"/>
  <c r="D33" i="2"/>
  <c r="E300" i="2"/>
  <c r="D301" i="2"/>
  <c r="E301" i="2" s="1"/>
  <c r="F302" i="2" s="1"/>
  <c r="F307" i="2" s="1"/>
  <c r="F308" i="2" s="1"/>
  <c r="D58" i="2"/>
  <c r="B313" i="2" l="1"/>
  <c r="B4" i="2"/>
  <c r="F58" i="2"/>
  <c r="D60" i="2"/>
  <c r="F60" i="2" l="1"/>
  <c r="E111" i="2"/>
  <c r="E113" i="2" s="1"/>
  <c r="B3" i="2" l="1"/>
  <c r="B312" i="2"/>
  <c r="B314" i="2" s="1"/>
  <c r="B330" i="2" s="1"/>
  <c r="B5" i="2" s="1"/>
  <c r="B6" i="2" l="1"/>
</calcChain>
</file>

<file path=xl/sharedStrings.xml><?xml version="1.0" encoding="utf-8"?>
<sst xmlns="http://schemas.openxmlformats.org/spreadsheetml/2006/main" count="613" uniqueCount="224">
  <si>
    <t>O cálculo do BDI é realizado levando em conta os itens acima, aplicados na
fórmula, esta metodologia é a adotada pelo TCE. (Empresas Optante do Simples Nacional tem que considerar o valor do faturamento dos 12 últimos meses)</t>
  </si>
  <si>
    <t xml:space="preserve">Resultado do cálculo do BDI:    -----%                                                                                                                                   </t>
  </si>
  <si>
    <t>{[(1+AC+SRG) x (1+L) x (1+DF)] / (1-T)} -1</t>
  </si>
  <si>
    <t>Fórmula para o cálculo do BDI:</t>
  </si>
  <si>
    <t>T - CPP</t>
  </si>
  <si>
    <t>T - CSLL</t>
  </si>
  <si>
    <t>T - IRPJ</t>
  </si>
  <si>
    <t xml:space="preserve">T- PIS/COFINS </t>
  </si>
  <si>
    <t>T - ISS</t>
  </si>
  <si>
    <t>Despesas Financeiras</t>
  </si>
  <si>
    <t>Lucro</t>
  </si>
  <si>
    <t>Seguros/Riscos/Garantias</t>
  </si>
  <si>
    <t>Administração Central</t>
  </si>
  <si>
    <t>EMPRESA OPTANTE DO SIMPLES NACIONAL</t>
  </si>
  <si>
    <t>EMPRESA NORMAL</t>
  </si>
  <si>
    <r>
      <rPr>
        <b/>
        <sz val="12"/>
        <rFont val="Arial"/>
        <family val="2"/>
      </rPr>
      <t>4.1. Composição do BDI - Benefícios e Despesas Indiretas</t>
    </r>
  </si>
  <si>
    <t>5.1 BENEFÍCIOS E DESPESAS INDIRETAS</t>
  </si>
  <si>
    <t xml:space="preserve">CUSTO MENSAL TOTAL </t>
  </si>
  <si>
    <t>Caminhão de, no mínimo, 3 eixos (truck), coletor e compactador com capacidade mínima de 19m³ (quinze metros cúbicos) de volume de carga, com no máximo 05 (cinco) anos de uso</t>
  </si>
  <si>
    <t>Mão de Obra Direta (1 Motorista + 3 Coletores)</t>
  </si>
  <si>
    <t>R$/Mês</t>
  </si>
  <si>
    <t>DESCRIÇÃO</t>
  </si>
  <si>
    <t xml:space="preserve">5. RESUMO DOS CUSTOS OPERACIONAIS </t>
  </si>
  <si>
    <t>VALOR TOTAL CUSTO DO CAMINHÃO TRUCK COMPACTADOR</t>
  </si>
  <si>
    <t>DEMAIS INCIDÊNCIAS</t>
  </si>
  <si>
    <t xml:space="preserve">Base de Cálculo de Lucratividade </t>
  </si>
  <si>
    <t xml:space="preserve">Depreciação - remuneração do capital </t>
  </si>
  <si>
    <t>Caminhão Truck Compactador c/ cap. Acima de 19m³ c/ GPS</t>
  </si>
  <si>
    <t>Descrição</t>
  </si>
  <si>
    <t>Custo mensal</t>
  </si>
  <si>
    <t>%</t>
  </si>
  <si>
    <t>Despesas administrativas/operacionais - custos indiretos</t>
  </si>
  <si>
    <t>Unidade</t>
  </si>
  <si>
    <t>Total Despesas com o caminhão</t>
  </si>
  <si>
    <t>Total Mensal</t>
  </si>
  <si>
    <t>Subtotal</t>
  </si>
  <si>
    <t>Preço unitário</t>
  </si>
  <si>
    <t>Quantidade</t>
  </si>
  <si>
    <t>Discriminação</t>
  </si>
  <si>
    <t xml:space="preserve">Módulo 1 - DEMAIS INCIDÊNCIAS </t>
  </si>
  <si>
    <t>4. COMPOSIÇÃO DOS CUSTOS</t>
  </si>
  <si>
    <t xml:space="preserve">ESTIMATIVA TOTAL DE CUSTO MENSAL DO CAMINHÃO TRUCK COMPACTADOR </t>
  </si>
  <si>
    <t>Total do Módulo 7</t>
  </si>
  <si>
    <t>Km</t>
  </si>
  <si>
    <t>Km/Jogo</t>
  </si>
  <si>
    <t>Custo jg. Completo + recapagem / Km rodado</t>
  </si>
  <si>
    <t>Custo recapagem</t>
  </si>
  <si>
    <t>Jogo</t>
  </si>
  <si>
    <t xml:space="preserve">Custo do jogo de pneus </t>
  </si>
  <si>
    <r>
      <rPr>
        <b/>
        <sz val="9"/>
        <rFont val="Arial"/>
        <family val="2"/>
      </rPr>
      <t>Subtotal</t>
    </r>
  </si>
  <si>
    <r>
      <rPr>
        <b/>
        <sz val="9"/>
        <rFont val="Arial"/>
        <family val="2"/>
      </rPr>
      <t>Preço unitário</t>
    </r>
  </si>
  <si>
    <r>
      <rPr>
        <b/>
        <sz val="9"/>
        <rFont val="Arial"/>
        <family val="2"/>
      </rPr>
      <t>Quantidade</t>
    </r>
  </si>
  <si>
    <r>
      <rPr>
        <b/>
        <sz val="9"/>
        <rFont val="Arial"/>
        <family val="2"/>
      </rPr>
      <t>Unidade</t>
    </r>
  </si>
  <si>
    <r>
      <rPr>
        <b/>
        <sz val="9"/>
        <rFont val="Arial"/>
        <family val="2"/>
      </rPr>
      <t>Discriminação</t>
    </r>
  </si>
  <si>
    <t>Módulo 7.1 - Caminhão Compactador (coleta domiciliar)</t>
  </si>
  <si>
    <t>Módulo 7 -  PNEUS DO CAMINHÃO</t>
  </si>
  <si>
    <t>Total do Módulo 6</t>
  </si>
  <si>
    <t>R$/Km rodado</t>
  </si>
  <si>
    <t>Custo de manutenção do caminhão</t>
  </si>
  <si>
    <t>Módulo 6.1 - Caminhão Compactador (coleta domiciliar)</t>
  </si>
  <si>
    <t>Módulo 6 - MANUTENÇÃO DO CAMINHÃO</t>
  </si>
  <si>
    <t>Total do Módulo 5</t>
  </si>
  <si>
    <r>
      <rPr>
        <b/>
        <sz val="10"/>
        <rFont val="Arial"/>
        <family val="2"/>
      </rPr>
      <t>Custo mensal</t>
    </r>
  </si>
  <si>
    <r>
      <rPr>
        <sz val="10"/>
        <rFont val="Arial MT"/>
        <family val="2"/>
      </rPr>
      <t>Unidade/mês</t>
    </r>
  </si>
  <si>
    <t>Lavagem veicular</t>
  </si>
  <si>
    <r>
      <rPr>
        <b/>
        <sz val="9"/>
        <rFont val="Arial"/>
        <family val="2"/>
      </rPr>
      <t>quantidade</t>
    </r>
  </si>
  <si>
    <t>Módulo 5.1 - Caminhão Compactador (coleta domiciliar)</t>
  </si>
  <si>
    <t>Módulo 5 - LAVAGEM VEICULAR DO CAMINHÃO</t>
  </si>
  <si>
    <t>Custo Total do Módulo 4</t>
  </si>
  <si>
    <t>Custo Total Mensal Módulo 4.1</t>
  </si>
  <si>
    <t>Custo mensal com graxa</t>
  </si>
  <si>
    <t>l/1.000 km</t>
  </si>
  <si>
    <t>Custo de graxa /  1000 Km rodados</t>
  </si>
  <si>
    <t xml:space="preserve">Custo mensal </t>
  </si>
  <si>
    <t>Custo mensal com óleo hidráulico e transmissão</t>
  </si>
  <si>
    <t>Custo com óleo hidráulico e transmissão /  1.000 Km rodados</t>
  </si>
  <si>
    <t xml:space="preserve">Custo por Km/Mês com óleo motor </t>
  </si>
  <si>
    <t>Custo de óleo motor / 1.000 Km rodados</t>
  </si>
  <si>
    <r>
      <t>Custo mensal</t>
    </r>
    <r>
      <rPr>
        <sz val="10"/>
        <rFont val="Arial MT"/>
      </rPr>
      <t xml:space="preserve"> com óleo diesel do caminhão compactador</t>
    </r>
  </si>
  <si>
    <t>Km/l</t>
  </si>
  <si>
    <t>Custo de óleo diesel / km rodado do caminhão compactador</t>
  </si>
  <si>
    <t>Módulo 4.1 - Caminhão Compactador (coleta domiciliar)</t>
  </si>
  <si>
    <t>Módulo 4 - CONSUMO DO CAMINHÃO</t>
  </si>
  <si>
    <r>
      <rPr>
        <sz val="10"/>
        <rFont val="Arial MT"/>
        <family val="2"/>
      </rPr>
      <t>mês</t>
    </r>
  </si>
  <si>
    <t>Custo Total Mensal</t>
  </si>
  <si>
    <t>mês</t>
  </si>
  <si>
    <t>Rastreador e Monitoramento (mensalidade)</t>
  </si>
  <si>
    <t>Rastreador e monitoramento (instalação)</t>
  </si>
  <si>
    <t>Seguro contra terceiros</t>
  </si>
  <si>
    <r>
      <rPr>
        <sz val="10"/>
        <rFont val="Arial MT"/>
        <family val="2"/>
      </rPr>
      <t>Seguro obrigatório + licenciamento</t>
    </r>
  </si>
  <si>
    <t>IPVA do caminhão</t>
  </si>
  <si>
    <t>Módulo 3 - IMPOSTOS E SEGUROS DO CAMINHÃO</t>
  </si>
  <si>
    <t>Remuneração mensal de capital</t>
  </si>
  <si>
    <t xml:space="preserve">Custo do veículo compactador de 3 eixos (truck) </t>
  </si>
  <si>
    <t>Módulo 2 - REMUNERAÇÃO DO CAPITAL INVESTIDO</t>
  </si>
  <si>
    <t>Depreciação Mensal Veículo Coletor</t>
  </si>
  <si>
    <t>Depreciação do Compactador - 60 meses</t>
  </si>
  <si>
    <t>Depreciação do Caminhão 3 eixos (truck) - 60 meses</t>
  </si>
  <si>
    <t>Custo de aquisição do compactador</t>
  </si>
  <si>
    <t xml:space="preserve">Caminhão chassi de 3 eixos (truck)  </t>
  </si>
  <si>
    <t>Módulo 1 - CUSTO DE AQUISIÇÃO E DEPRECIAÇÃO</t>
  </si>
  <si>
    <t>Caminhão de, no mínimo, 3 eixos (truck), coletor e compactador com capacidade mínima de 19m³ (quinze metros cúbicos) de volume de carga, com no máximo 05 (cinco) anos de uso.</t>
  </si>
  <si>
    <t>3. EQUIPAMENTOS E DESPESAS GERAIS</t>
  </si>
  <si>
    <t>ESTIMATIVA TOTAL DE CUSTO MENSAL</t>
  </si>
  <si>
    <t>QUANTIDADE DE COLETORES</t>
  </si>
  <si>
    <t>ESTIMATIVA MENSAL DE CUSTO POR COLETOR</t>
  </si>
  <si>
    <t>Homem</t>
  </si>
  <si>
    <t>Custo Total Mensal do Efetivo referente ao Módulo 7</t>
  </si>
  <si>
    <t>Frasco de 120g</t>
  </si>
  <si>
    <t>Protetor solar FPS 30</t>
  </si>
  <si>
    <t>Colete refletivo</t>
  </si>
  <si>
    <t>Par</t>
  </si>
  <si>
    <t>Luva de proteção</t>
  </si>
  <si>
    <t>Óculos de proteção</t>
  </si>
  <si>
    <t>Capa de chuva amarela</t>
  </si>
  <si>
    <t>Calçado de Segurança</t>
  </si>
  <si>
    <t>Botina de segurança com bico pvc</t>
  </si>
  <si>
    <t>Boné com protetor de pescoço - sarja</t>
  </si>
  <si>
    <t>Camiseta manga longa</t>
  </si>
  <si>
    <t>Calça</t>
  </si>
  <si>
    <t>Jaqueta com reflexivo (NBR 15 292)</t>
  </si>
  <si>
    <t>Durabilidade (meses)</t>
  </si>
  <si>
    <t>Módulo 7 - UNIFORMES E EPÍ'S PARA COLETOR DIURNO</t>
  </si>
  <si>
    <t>Total do Módulo 6 (DIVIDO POR 12 MESES)</t>
  </si>
  <si>
    <t>Total</t>
  </si>
  <si>
    <t>AUDIOMETRIA</t>
  </si>
  <si>
    <t>ANTI HCV</t>
  </si>
  <si>
    <t>ANTI HBS</t>
  </si>
  <si>
    <t>AG. HBS</t>
  </si>
  <si>
    <t>-</t>
  </si>
  <si>
    <t>DEMISSIONAL</t>
  </si>
  <si>
    <t>TESTE DE VISÃO</t>
  </si>
  <si>
    <t>GLICOSE</t>
  </si>
  <si>
    <t>GAMA GT</t>
  </si>
  <si>
    <t>ELETROCARDIOGRAMA</t>
  </si>
  <si>
    <t>Valor Total</t>
  </si>
  <si>
    <t>Quantidade  Ano</t>
  </si>
  <si>
    <t>ADMISSÃO E PERIÓDICO (06 MESES)</t>
  </si>
  <si>
    <t>Módulo 6 - EXAMES ADMISSIONAIS, PERIODICOS E DEMISSIONAIS</t>
  </si>
  <si>
    <t>R$</t>
  </si>
  <si>
    <t>Benefício Social Familiar</t>
  </si>
  <si>
    <t>Formação Profissional</t>
  </si>
  <si>
    <t>Auxílio Saúde</t>
  </si>
  <si>
    <t>Módulo 5 - OUTROS BENEFICÍOS</t>
  </si>
  <si>
    <t>Total do Submódulo 4.2</t>
  </si>
  <si>
    <t>Valor do benefício de "desjejum"</t>
  </si>
  <si>
    <t>Submódulo 4.2 - BENEFÍCIO DO "DESJEJUM"</t>
  </si>
  <si>
    <t>Total do Submódulo 4.1</t>
  </si>
  <si>
    <t>Desconto sobre o Aux 20% PAT - Conforme CCT</t>
  </si>
  <si>
    <t>vale</t>
  </si>
  <si>
    <t>Valor do Vale Alimentação</t>
  </si>
  <si>
    <t>Submódulo 4.1 - VALE ALIMENTAÇÃO</t>
  </si>
  <si>
    <t>Módulo 4 - VALE ALIMENTAÇÃO E "DESJEJUM"</t>
  </si>
  <si>
    <t>Total do Módulo 3</t>
  </si>
  <si>
    <t>Vale Transporte (Menos 6% so Salário Base) 6*44 = R$ 264,00 - R$ 92,57</t>
  </si>
  <si>
    <t>Módulo 3 - VALE TRANSPORTE</t>
  </si>
  <si>
    <t>TOTAL DOS ENCARGOS SOCIAIS E TRABALHISTAS</t>
  </si>
  <si>
    <t>Total do Submódulo 2.5</t>
  </si>
  <si>
    <t>Incidencia do Submódulo 2.1 sbre o Custo de Reposição</t>
  </si>
  <si>
    <t>Contingência de Faltas</t>
  </si>
  <si>
    <t>Ausência por Acidente de Trabalho</t>
  </si>
  <si>
    <t>Ausências legais</t>
  </si>
  <si>
    <t>Licença Paternidade</t>
  </si>
  <si>
    <t>Ausência por doença</t>
  </si>
  <si>
    <t>Férias</t>
  </si>
  <si>
    <t>Submódulo 2.5 - Custo de Reposição do Profissional Ausente</t>
  </si>
  <si>
    <t>Total do Submódulo 2.4</t>
  </si>
  <si>
    <t>Multa do FGTS do Aviso Prévio Trabalhado</t>
  </si>
  <si>
    <t>Incidência do Submódulo 2.1 sobre o Aviso Prévio Indenizado</t>
  </si>
  <si>
    <t>Aviso Prévio Trabalhado</t>
  </si>
  <si>
    <t>Multa do FGTS do Aviso Prévio Indenizado</t>
  </si>
  <si>
    <t>Incidência do FGTS sobre o Aviso Prévio Indenizado</t>
  </si>
  <si>
    <t>Aviso Prévio Indenizado</t>
  </si>
  <si>
    <t xml:space="preserve">Submódulo 2.4 - Previsão para Rescisão </t>
  </si>
  <si>
    <t>Total do Submódulo 2.3</t>
  </si>
  <si>
    <t>Incidência do Submódulo 2.1 sobre o Afastamento Maternidade/Paternidade</t>
  </si>
  <si>
    <t>Afastmento Maternidade/Paternidade</t>
  </si>
  <si>
    <t>Submódulo 2.3 - Afastamento Maternidade/Paternidade</t>
  </si>
  <si>
    <t>Total do Submódulo 2.2</t>
  </si>
  <si>
    <t xml:space="preserve">Incidência do Submódulo 2.1 sobre o 13º e Adicional de Férias </t>
  </si>
  <si>
    <t>Adicional de Férias (terço Constitucional)</t>
  </si>
  <si>
    <t>13º Salário</t>
  </si>
  <si>
    <t>Submódulo 2.2 - 13º Salário e Adicional de Férias</t>
  </si>
  <si>
    <t>Total do Submódulo 2.1</t>
  </si>
  <si>
    <t>RAT</t>
  </si>
  <si>
    <t>Salário Educação</t>
  </si>
  <si>
    <t>SEBRAE</t>
  </si>
  <si>
    <t>INCRA</t>
  </si>
  <si>
    <t>SENAI OU SENAC</t>
  </si>
  <si>
    <t xml:space="preserve">SESI ou SESC </t>
  </si>
  <si>
    <t>FGTS</t>
  </si>
  <si>
    <t>INSS</t>
  </si>
  <si>
    <t>Submódulo 2.1- Encargos Previdenciários e FGTS</t>
  </si>
  <si>
    <t>Módulo 2 - ENCARGOS SOCIAIS E TRABALHISTAS</t>
  </si>
  <si>
    <t>homem</t>
  </si>
  <si>
    <t>Total do Efetivo</t>
  </si>
  <si>
    <t>Adicional de Insalubridade (R$ ... x 40% = R$ ...)</t>
  </si>
  <si>
    <t>Salário Normal</t>
  </si>
  <si>
    <t>Módulo 1 - COMPOSIÇÃO DA REMUNERAÇÃO DO COLETOR DIURNO</t>
  </si>
  <si>
    <t>2. MÃO DE OBRA DE COLETORES DIURNOS</t>
  </si>
  <si>
    <t>QUANTIDADE DE MOTORISTAS</t>
  </si>
  <si>
    <t>ESTIMATIVA MENSAL DE CUSTO POR MOTORISTA</t>
  </si>
  <si>
    <t>Módulo 7 - UNIFORMES E EPÍ'S PARA MOTORISTA</t>
  </si>
  <si>
    <t>Total do Módulo 6 (DIVIDIDO POR 12 MESES)</t>
  </si>
  <si>
    <t>Ñ SE APLICA</t>
  </si>
  <si>
    <t>Vale Transporte (Menos 6% do Salário Base) 6*44 = R$ 264,00 - R$ 118,65</t>
  </si>
  <si>
    <t>Afastamento Maternidade/Paternidade</t>
  </si>
  <si>
    <t>Submódulo 2.3 - Afastamento Maternidade</t>
  </si>
  <si>
    <r>
      <rPr>
        <b/>
        <sz val="10"/>
        <rFont val="Arial"/>
        <family val="2"/>
      </rPr>
      <t>homem</t>
    </r>
  </si>
  <si>
    <r>
      <rPr>
        <b/>
        <sz val="10"/>
        <rFont val="Arial"/>
        <family val="2"/>
      </rPr>
      <t>Total do Efetivo</t>
    </r>
  </si>
  <si>
    <r>
      <rPr>
        <sz val="10"/>
        <rFont val="Arial MT"/>
        <family val="2"/>
      </rPr>
      <t>%</t>
    </r>
  </si>
  <si>
    <r>
      <rPr>
        <sz val="10"/>
        <rFont val="Arial MT"/>
        <family val="2"/>
      </rPr>
      <t>Salário Normal</t>
    </r>
  </si>
  <si>
    <t>Módulo 1 - COMPOSIÇÃO DA REMUNERAÇÃO DO MOTORISTA DE CAMINHÃO DIURNO</t>
  </si>
  <si>
    <t xml:space="preserve">1. MÃO DE OBRA DE MOTORISTAS DIURNOS </t>
  </si>
  <si>
    <t>R$ -</t>
  </si>
  <si>
    <t>VALOR TOTAL MENSAL</t>
  </si>
  <si>
    <r>
      <rPr>
        <b/>
        <sz val="14"/>
        <rFont val="Arial"/>
        <family val="2"/>
      </rPr>
      <t>TOTAL DE DESPESAS</t>
    </r>
  </si>
  <si>
    <r>
      <rPr>
        <sz val="14"/>
        <rFont val="Arial MT"/>
        <family val="2"/>
      </rPr>
      <t>4. BENEFÍCIOS E DESPESAS INDIRETAS</t>
    </r>
  </si>
  <si>
    <t>3. EQUIPAMENTOS E DESPESAS GERAIS</t>
  </si>
  <si>
    <r>
      <t>1. MÃO DE OBRA</t>
    </r>
    <r>
      <rPr>
        <sz val="14"/>
        <rFont val="Arial MT"/>
      </rPr>
      <t xml:space="preserve"> 1 MOTORISTA+                                                                2. MÃO DE OBRA 3(TRÊS) COLETORES</t>
    </r>
  </si>
  <si>
    <r>
      <rPr>
        <b/>
        <sz val="14"/>
        <rFont val="Arial"/>
        <family val="2"/>
      </rPr>
      <t>VALOR</t>
    </r>
  </si>
  <si>
    <r>
      <rPr>
        <b/>
        <sz val="14"/>
        <rFont val="Arial"/>
        <family val="2"/>
      </rPr>
      <t>SÍNTESE DOS CUSTOS - MENSAL</t>
    </r>
  </si>
  <si>
    <r>
      <rPr>
        <b/>
        <u/>
        <sz val="16"/>
        <rFont val="Arial"/>
        <family val="2"/>
      </rPr>
      <t xml:space="preserve">COLETA DE RESÍDUOS SÓLIDOS DOMICILIARES NO MUNICÍPIO DE BOCAIÚVA DO SUL
</t>
    </r>
    <r>
      <rPr>
        <u/>
        <sz val="14"/>
        <rFont val="Arial MT"/>
        <family val="2"/>
      </rPr>
      <t>PLANILHA DE COMPOSIÇÃO DE CUSTOS</t>
    </r>
  </si>
  <si>
    <t>VALOR TOTAL 12 (DOZE)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</si>
</sst>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_-* #,##0_-;\-* #,##0_-;_-* &quot;-&quot;??_-;_-@_-"/>
    <numFmt numFmtId="167" formatCode="_-&quot;R$&quot;* #,##0.00_-;\-&quot;R$&quot;* #,##0.00_-;_-&quot;R$&quot;* &quot;-&quot;??_-;_-@_-"/>
  </numFmts>
  <fonts count="4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charset val="204"/>
    </font>
    <font>
      <b/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10"/>
      <name val="Arial "/>
    </font>
    <font>
      <sz val="10"/>
      <color rgb="FF000000"/>
      <name val="Arial"/>
      <family val="2"/>
    </font>
    <font>
      <b/>
      <sz val="12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Arial MT"/>
      <family val="2"/>
    </font>
    <font>
      <sz val="10"/>
      <name val="Arial MT"/>
      <family val="2"/>
    </font>
    <font>
      <b/>
      <sz val="10"/>
      <name val="Arial MT"/>
    </font>
    <font>
      <sz val="10"/>
      <name val="Arial MT"/>
    </font>
    <font>
      <b/>
      <sz val="9"/>
      <name val="Arial"/>
    </font>
    <font>
      <b/>
      <sz val="9"/>
      <name val="Arial"/>
      <family val="2"/>
    </font>
    <font>
      <sz val="14"/>
      <color rgb="FF000000"/>
      <name val="Times New Roman"/>
      <family val="1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0000"/>
      <name val="Arial"/>
      <family val="2"/>
    </font>
    <font>
      <b/>
      <u/>
      <sz val="14"/>
      <name val="Arial"/>
      <family val="2"/>
    </font>
    <font>
      <sz val="12"/>
      <color rgb="FF000000"/>
      <name val="Times New Roman"/>
      <family val="1"/>
    </font>
    <font>
      <sz val="8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 MT"/>
      <family val="2"/>
    </font>
    <font>
      <b/>
      <sz val="14"/>
      <name val="Arial"/>
    </font>
    <font>
      <b/>
      <sz val="14"/>
      <name val="Arial MT"/>
    </font>
    <font>
      <sz val="14"/>
      <name val="Arial MT"/>
    </font>
    <font>
      <sz val="14"/>
      <name val="Arial MT"/>
      <family val="2"/>
    </font>
    <font>
      <u/>
      <sz val="10"/>
      <name val="Times New Roman"/>
      <family val="2"/>
    </font>
    <font>
      <b/>
      <u/>
      <sz val="16"/>
      <name val="Arial"/>
      <family val="2"/>
    </font>
    <font>
      <u/>
      <sz val="14"/>
      <name val="Arial MT"/>
      <family val="2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C2D59A"/>
      </patternFill>
    </fill>
    <fill>
      <patternFill patternType="solid">
        <fgColor rgb="FFFFCC00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BD5B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6E3BD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444">
    <xf numFmtId="0" fontId="0" fillId="0" borderId="0" xfId="0"/>
    <xf numFmtId="0" fontId="3" fillId="0" borderId="0" xfId="2" applyAlignment="1">
      <alignment horizontal="left" vertical="top"/>
    </xf>
    <xf numFmtId="0" fontId="3" fillId="3" borderId="0" xfId="2" applyFill="1" applyAlignment="1">
      <alignment horizontal="left" vertical="top"/>
    </xf>
    <xf numFmtId="0" fontId="3" fillId="0" borderId="1" xfId="2" applyBorder="1" applyAlignment="1">
      <alignment horizontal="left" vertical="center" wrapText="1"/>
    </xf>
    <xf numFmtId="0" fontId="4" fillId="0" borderId="1" xfId="2" applyFont="1" applyBorder="1" applyAlignment="1">
      <alignment horizontal="center" vertical="top" wrapText="1"/>
    </xf>
    <xf numFmtId="0" fontId="5" fillId="4" borderId="1" xfId="2" applyFont="1" applyFill="1" applyBorder="1" applyAlignment="1">
      <alignment horizontal="left" vertical="top" wrapText="1"/>
    </xf>
    <xf numFmtId="44" fontId="4" fillId="4" borderId="1" xfId="3" applyNumberFormat="1" applyFont="1" applyFill="1" applyBorder="1" applyAlignment="1">
      <alignment vertical="top" wrapText="1"/>
    </xf>
    <xf numFmtId="0" fontId="4" fillId="4" borderId="1" xfId="2" applyFont="1" applyFill="1" applyBorder="1" applyAlignment="1">
      <alignment horizontal="left" vertical="top" wrapText="1"/>
    </xf>
    <xf numFmtId="10" fontId="6" fillId="0" borderId="1" xfId="2" applyNumberFormat="1" applyFont="1" applyBorder="1" applyAlignment="1">
      <alignment horizontal="center" vertical="center" wrapText="1"/>
    </xf>
    <xf numFmtId="10" fontId="2" fillId="3" borderId="1" xfId="4" applyNumberFormat="1" applyFont="1" applyFill="1" applyBorder="1"/>
    <xf numFmtId="0" fontId="7" fillId="0" borderId="1" xfId="2" applyFont="1" applyBorder="1" applyAlignment="1">
      <alignment horizontal="left" vertical="top" wrapText="1"/>
    </xf>
    <xf numFmtId="10" fontId="6" fillId="0" borderId="1" xfId="2" applyNumberFormat="1" applyFont="1" applyBorder="1" applyAlignment="1">
      <alignment horizontal="center" vertical="center" shrinkToFit="1"/>
    </xf>
    <xf numFmtId="0" fontId="6" fillId="0" borderId="1" xfId="2" applyFont="1" applyBorder="1" applyAlignment="1">
      <alignment horizontal="center" vertical="center" wrapText="1"/>
    </xf>
    <xf numFmtId="9" fontId="6" fillId="3" borderId="1" xfId="2" applyNumberFormat="1" applyFont="1" applyFill="1" applyBorder="1" applyAlignment="1">
      <alignment horizontal="center" vertical="center" wrapText="1"/>
    </xf>
    <xf numFmtId="10" fontId="8" fillId="0" borderId="1" xfId="2" applyNumberFormat="1" applyFont="1" applyBorder="1" applyAlignment="1">
      <alignment horizontal="center" vertical="top"/>
    </xf>
    <xf numFmtId="10" fontId="6" fillId="3" borderId="1" xfId="2" applyNumberFormat="1" applyFont="1" applyFill="1" applyBorder="1" applyAlignment="1">
      <alignment horizontal="center" vertical="center" wrapText="1"/>
    </xf>
    <xf numFmtId="9" fontId="6" fillId="0" borderId="1" xfId="2" applyNumberFormat="1" applyFont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9" fillId="5" borderId="1" xfId="2" applyFont="1" applyFill="1" applyBorder="1" applyAlignment="1">
      <alignment horizontal="left" vertical="top" wrapText="1"/>
    </xf>
    <xf numFmtId="0" fontId="3" fillId="3" borderId="1" xfId="2" applyFill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top"/>
    </xf>
    <xf numFmtId="4" fontId="12" fillId="0" borderId="1" xfId="2" applyNumberFormat="1" applyFont="1" applyBorder="1" applyAlignment="1">
      <alignment horizontal="center" vertical="top"/>
    </xf>
    <xf numFmtId="0" fontId="12" fillId="0" borderId="1" xfId="2" applyFont="1" applyBorder="1" applyAlignment="1">
      <alignment horizontal="center" vertical="top"/>
    </xf>
    <xf numFmtId="4" fontId="8" fillId="0" borderId="1" xfId="2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/>
    </xf>
    <xf numFmtId="0" fontId="8" fillId="0" borderId="4" xfId="2" applyFont="1" applyBorder="1" applyAlignment="1">
      <alignment horizontal="center" vertical="center"/>
    </xf>
    <xf numFmtId="4" fontId="14" fillId="0" borderId="1" xfId="2" applyNumberFormat="1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2" fontId="8" fillId="0" borderId="1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top"/>
    </xf>
    <xf numFmtId="0" fontId="8" fillId="0" borderId="1" xfId="2" applyFont="1" applyBorder="1" applyAlignment="1">
      <alignment horizontal="center" vertical="center"/>
    </xf>
    <xf numFmtId="4" fontId="14" fillId="0" borderId="1" xfId="2" applyNumberFormat="1" applyFont="1" applyBorder="1" applyAlignment="1">
      <alignment horizontal="center" vertical="center" shrinkToFit="1"/>
    </xf>
    <xf numFmtId="0" fontId="14" fillId="0" borderId="1" xfId="2" applyFont="1" applyBorder="1" applyAlignment="1">
      <alignment horizontal="left" vertical="center"/>
    </xf>
    <xf numFmtId="4" fontId="8" fillId="0" borderId="6" xfId="2" applyNumberFormat="1" applyFont="1" applyBorder="1" applyAlignment="1">
      <alignment horizontal="center" vertical="center" shrinkToFit="1"/>
    </xf>
    <xf numFmtId="2" fontId="8" fillId="0" borderId="7" xfId="2" applyNumberFormat="1" applyFont="1" applyBorder="1" applyAlignment="1">
      <alignment horizontal="center" vertical="center" shrinkToFit="1"/>
    </xf>
    <xf numFmtId="10" fontId="8" fillId="0" borderId="7" xfId="2" applyNumberFormat="1" applyFont="1" applyBorder="1" applyAlignment="1">
      <alignment horizontal="center" vertical="center" shrinkToFit="1"/>
    </xf>
    <xf numFmtId="0" fontId="6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center" wrapText="1"/>
    </xf>
    <xf numFmtId="4" fontId="8" fillId="0" borderId="8" xfId="2" applyNumberFormat="1" applyFont="1" applyBorder="1" applyAlignment="1">
      <alignment horizontal="center" vertical="center" shrinkToFit="1"/>
    </xf>
    <xf numFmtId="0" fontId="8" fillId="0" borderId="8" xfId="2" applyFont="1" applyBorder="1" applyAlignment="1">
      <alignment horizontal="center" vertical="center" shrinkToFit="1"/>
    </xf>
    <xf numFmtId="0" fontId="6" fillId="0" borderId="8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center" vertical="top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10" fillId="6" borderId="2" xfId="2" applyFont="1" applyFill="1" applyBorder="1" applyAlignment="1">
      <alignment horizontal="left" vertical="center" wrapText="1"/>
    </xf>
    <xf numFmtId="0" fontId="10" fillId="6" borderId="5" xfId="2" applyFont="1" applyFill="1" applyBorder="1" applyAlignment="1">
      <alignment horizontal="left" vertical="center" wrapText="1"/>
    </xf>
    <xf numFmtId="0" fontId="10" fillId="6" borderId="3" xfId="2" applyFont="1" applyFill="1" applyBorder="1" applyAlignment="1">
      <alignment horizontal="left" vertical="center" wrapText="1"/>
    </xf>
    <xf numFmtId="0" fontId="11" fillId="0" borderId="1" xfId="2" applyFont="1" applyBorder="1" applyAlignment="1">
      <alignment horizontal="left" vertical="center" wrapText="1"/>
    </xf>
    <xf numFmtId="4" fontId="14" fillId="0" borderId="11" xfId="2" applyNumberFormat="1" applyFont="1" applyBorder="1" applyAlignment="1">
      <alignment horizontal="center" vertical="center" shrinkToFit="1"/>
    </xf>
    <xf numFmtId="4" fontId="16" fillId="0" borderId="12" xfId="2" applyNumberFormat="1" applyFont="1" applyBorder="1" applyAlignment="1">
      <alignment horizontal="center" vertical="center" shrinkToFit="1"/>
    </xf>
    <xf numFmtId="2" fontId="16" fillId="0" borderId="12" xfId="2" applyNumberFormat="1" applyFont="1" applyBorder="1" applyAlignment="1">
      <alignment horizontal="center" vertical="center" shrinkToFit="1"/>
    </xf>
    <xf numFmtId="0" fontId="17" fillId="0" borderId="12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left" vertical="top" wrapText="1"/>
    </xf>
    <xf numFmtId="2" fontId="14" fillId="0" borderId="14" xfId="2" applyNumberFormat="1" applyFont="1" applyBorder="1" applyAlignment="1">
      <alignment horizontal="center" vertical="center" shrinkToFit="1"/>
    </xf>
    <xf numFmtId="43" fontId="16" fillId="0" borderId="6" xfId="3" applyFont="1" applyBorder="1" applyAlignment="1">
      <alignment horizontal="center" vertical="center" shrinkToFit="1"/>
    </xf>
    <xf numFmtId="2" fontId="16" fillId="0" borderId="8" xfId="2" applyNumberFormat="1" applyFont="1" applyBorder="1" applyAlignment="1">
      <alignment horizontal="center" vertical="center" shrinkToFit="1"/>
    </xf>
    <xf numFmtId="4" fontId="16" fillId="0" borderId="8" xfId="2" applyNumberFormat="1" applyFont="1" applyBorder="1" applyAlignment="1">
      <alignment horizontal="center" vertical="center" shrinkToFit="1"/>
    </xf>
    <xf numFmtId="0" fontId="17" fillId="0" borderId="8" xfId="2" applyFont="1" applyBorder="1" applyAlignment="1">
      <alignment horizontal="center" vertical="center" wrapText="1"/>
    </xf>
    <xf numFmtId="0" fontId="18" fillId="0" borderId="8" xfId="2" applyFont="1" applyBorder="1" applyAlignment="1">
      <alignment horizontal="left" vertical="top" wrapText="1"/>
    </xf>
    <xf numFmtId="43" fontId="16" fillId="0" borderId="15" xfId="3" applyFont="1" applyBorder="1" applyAlignment="1">
      <alignment horizontal="center" vertical="center" shrinkToFit="1"/>
    </xf>
    <xf numFmtId="4" fontId="19" fillId="0" borderId="8" xfId="2" applyNumberFormat="1" applyFont="1" applyBorder="1" applyAlignment="1">
      <alignment horizontal="center" vertical="center" wrapText="1"/>
    </xf>
    <xf numFmtId="3" fontId="16" fillId="0" borderId="8" xfId="2" applyNumberFormat="1" applyFont="1" applyBorder="1" applyAlignment="1">
      <alignment horizontal="center" vertical="center" shrinkToFit="1"/>
    </xf>
    <xf numFmtId="0" fontId="19" fillId="0" borderId="8" xfId="2" applyFont="1" applyBorder="1" applyAlignment="1">
      <alignment horizontal="left" vertical="top" wrapText="1"/>
    </xf>
    <xf numFmtId="43" fontId="8" fillId="0" borderId="1" xfId="3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 wrapText="1"/>
    </xf>
    <xf numFmtId="0" fontId="17" fillId="0" borderId="8" xfId="2" applyFont="1" applyBorder="1" applyAlignment="1">
      <alignment horizontal="left" vertical="top" wrapText="1"/>
    </xf>
    <xf numFmtId="0" fontId="20" fillId="0" borderId="15" xfId="2" applyFont="1" applyBorder="1" applyAlignment="1">
      <alignment horizontal="center" vertical="center" wrapText="1"/>
    </xf>
    <xf numFmtId="0" fontId="20" fillId="0" borderId="8" xfId="2" applyFont="1" applyBorder="1" applyAlignment="1">
      <alignment horizontal="center" vertical="center" wrapText="1"/>
    </xf>
    <xf numFmtId="0" fontId="9" fillId="8" borderId="16" xfId="2" applyFont="1" applyFill="1" applyBorder="1" applyAlignment="1">
      <alignment horizontal="left" vertical="top" wrapText="1"/>
    </xf>
    <xf numFmtId="0" fontId="9" fillId="8" borderId="17" xfId="2" applyFont="1" applyFill="1" applyBorder="1" applyAlignment="1">
      <alignment horizontal="left" vertical="top" wrapText="1"/>
    </xf>
    <xf numFmtId="0" fontId="10" fillId="8" borderId="15" xfId="2" applyFont="1" applyFill="1" applyBorder="1" applyAlignment="1">
      <alignment horizontal="left" vertical="top" wrapText="1"/>
    </xf>
    <xf numFmtId="4" fontId="14" fillId="0" borderId="1" xfId="2" applyNumberFormat="1" applyFont="1" applyBorder="1" applyAlignment="1">
      <alignment horizontal="center" vertical="center" wrapText="1"/>
    </xf>
    <xf numFmtId="0" fontId="3" fillId="0" borderId="1" xfId="2" applyBorder="1" applyAlignment="1">
      <alignment horizontal="left" vertical="top"/>
    </xf>
    <xf numFmtId="43" fontId="8" fillId="0" borderId="1" xfId="3" applyFont="1" applyBorder="1" applyAlignment="1">
      <alignment horizontal="center" vertical="center" wrapText="1"/>
    </xf>
    <xf numFmtId="4" fontId="16" fillId="0" borderId="8" xfId="2" applyNumberFormat="1" applyFont="1" applyBorder="1" applyAlignment="1">
      <alignment horizontal="center" vertical="top" shrinkToFit="1"/>
    </xf>
    <xf numFmtId="1" fontId="16" fillId="0" borderId="8" xfId="2" applyNumberFormat="1" applyFont="1" applyBorder="1" applyAlignment="1">
      <alignment horizontal="center" vertical="top" shrinkToFit="1"/>
    </xf>
    <xf numFmtId="0" fontId="19" fillId="0" borderId="8" xfId="2" applyFont="1" applyBorder="1" applyAlignment="1">
      <alignment horizontal="center" vertical="top" wrapText="1"/>
    </xf>
    <xf numFmtId="0" fontId="20" fillId="0" borderId="15" xfId="2" applyFont="1" applyBorder="1" applyAlignment="1">
      <alignment horizontal="right" vertical="top" wrapText="1" indent="2"/>
    </xf>
    <xf numFmtId="0" fontId="20" fillId="0" borderId="8" xfId="2" applyFont="1" applyBorder="1" applyAlignment="1">
      <alignment horizontal="center" vertical="top" wrapText="1"/>
    </xf>
    <xf numFmtId="4" fontId="14" fillId="0" borderId="8" xfId="2" applyNumberFormat="1" applyFont="1" applyBorder="1" applyAlignment="1">
      <alignment horizontal="center" vertical="center" shrinkToFit="1"/>
    </xf>
    <xf numFmtId="0" fontId="3" fillId="0" borderId="10" xfId="2" applyBorder="1" applyAlignment="1">
      <alignment horizontal="left" wrapText="1"/>
    </xf>
    <xf numFmtId="2" fontId="8" fillId="0" borderId="1" xfId="2" applyNumberFormat="1" applyFont="1" applyBorder="1" applyAlignment="1">
      <alignment horizontal="center" vertical="center" wrapText="1"/>
    </xf>
    <xf numFmtId="2" fontId="16" fillId="0" borderId="8" xfId="2" applyNumberFormat="1" applyFont="1" applyBorder="1" applyAlignment="1">
      <alignment horizontal="center" vertical="top" shrinkToFit="1"/>
    </xf>
    <xf numFmtId="0" fontId="4" fillId="0" borderId="1" xfId="2" applyFont="1" applyBorder="1" applyAlignment="1">
      <alignment horizontal="center" vertical="center" wrapText="1"/>
    </xf>
    <xf numFmtId="0" fontId="20" fillId="0" borderId="9" xfId="2" applyFont="1" applyBorder="1" applyAlignment="1">
      <alignment horizontal="right" vertical="center" wrapText="1"/>
    </xf>
    <xf numFmtId="0" fontId="20" fillId="0" borderId="10" xfId="2" applyFont="1" applyBorder="1" applyAlignment="1">
      <alignment horizontal="center" vertical="center" wrapText="1"/>
    </xf>
    <xf numFmtId="0" fontId="22" fillId="0" borderId="0" xfId="2" applyFont="1" applyAlignment="1">
      <alignment horizontal="left" vertical="top"/>
    </xf>
    <xf numFmtId="43" fontId="8" fillId="0" borderId="1" xfId="3" applyFont="1" applyBorder="1" applyAlignment="1">
      <alignment horizontal="right" vertical="center" indent="1" shrinkToFit="1"/>
    </xf>
    <xf numFmtId="2" fontId="8" fillId="0" borderId="1" xfId="2" applyNumberFormat="1" applyFont="1" applyBorder="1" applyAlignment="1">
      <alignment horizontal="right" vertical="top" indent="1" shrinkToFit="1"/>
    </xf>
    <xf numFmtId="2" fontId="14" fillId="0" borderId="1" xfId="2" applyNumberFormat="1" applyFont="1" applyBorder="1" applyAlignment="1">
      <alignment horizontal="right" vertical="top" indent="1" shrinkToFit="1"/>
    </xf>
    <xf numFmtId="3" fontId="8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4" fontId="14" fillId="0" borderId="1" xfId="2" applyNumberFormat="1" applyFont="1" applyBorder="1" applyAlignment="1">
      <alignment horizontal="right" vertical="top" indent="1" shrinkToFit="1"/>
    </xf>
    <xf numFmtId="2" fontId="8" fillId="0" borderId="3" xfId="2" applyNumberFormat="1" applyFont="1" applyBorder="1" applyAlignment="1">
      <alignment horizontal="center" vertical="center" wrapText="1"/>
    </xf>
    <xf numFmtId="4" fontId="17" fillId="0" borderId="15" xfId="2" applyNumberFormat="1" applyFont="1" applyBorder="1" applyAlignment="1">
      <alignment horizontal="center" vertical="top" shrinkToFit="1"/>
    </xf>
    <xf numFmtId="3" fontId="16" fillId="0" borderId="8" xfId="2" applyNumberFormat="1" applyFont="1" applyBorder="1" applyAlignment="1">
      <alignment horizontal="center" vertical="top" shrinkToFit="1"/>
    </xf>
    <xf numFmtId="2" fontId="16" fillId="0" borderId="15" xfId="2" applyNumberFormat="1" applyFont="1" applyBorder="1" applyAlignment="1">
      <alignment horizontal="center" vertical="top" shrinkToFit="1"/>
    </xf>
    <xf numFmtId="0" fontId="17" fillId="0" borderId="8" xfId="2" applyFont="1" applyBorder="1" applyAlignment="1">
      <alignment horizontal="center" vertical="top" wrapText="1"/>
    </xf>
    <xf numFmtId="0" fontId="20" fillId="0" borderId="9" xfId="2" applyFont="1" applyBorder="1" applyAlignment="1">
      <alignment horizontal="center" vertical="top" wrapText="1"/>
    </xf>
    <xf numFmtId="0" fontId="20" fillId="0" borderId="10" xfId="2" applyFont="1" applyBorder="1" applyAlignment="1">
      <alignment horizontal="center" vertical="top" wrapText="1"/>
    </xf>
    <xf numFmtId="4" fontId="4" fillId="0" borderId="1" xfId="2" applyNumberFormat="1" applyFont="1" applyBorder="1" applyAlignment="1">
      <alignment horizontal="center" vertical="top" shrinkToFit="1"/>
    </xf>
    <xf numFmtId="4" fontId="4" fillId="0" borderId="15" xfId="2" applyNumberFormat="1" applyFont="1" applyBorder="1" applyAlignment="1">
      <alignment horizontal="center" vertical="top" shrinkToFit="1"/>
    </xf>
    <xf numFmtId="4" fontId="17" fillId="0" borderId="8" xfId="2" applyNumberFormat="1" applyFont="1" applyBorder="1" applyAlignment="1">
      <alignment horizontal="center" vertical="top" shrinkToFit="1"/>
    </xf>
    <xf numFmtId="0" fontId="4" fillId="0" borderId="15" xfId="2" applyFont="1" applyBorder="1" applyAlignment="1">
      <alignment horizontal="left" vertical="top" wrapText="1"/>
    </xf>
    <xf numFmtId="4" fontId="6" fillId="0" borderId="8" xfId="2" applyNumberFormat="1" applyFont="1" applyBorder="1" applyAlignment="1">
      <alignment horizontal="center" vertical="top" shrinkToFit="1"/>
    </xf>
    <xf numFmtId="10" fontId="8" fillId="0" borderId="8" xfId="2" applyNumberFormat="1" applyFont="1" applyBorder="1" applyAlignment="1">
      <alignment horizontal="center" vertical="top" shrinkToFit="1"/>
    </xf>
    <xf numFmtId="0" fontId="6" fillId="0" borderId="8" xfId="2" applyFont="1" applyBorder="1" applyAlignment="1">
      <alignment horizontal="center" vertical="top" wrapText="1"/>
    </xf>
    <xf numFmtId="0" fontId="6" fillId="0" borderId="8" xfId="2" applyFont="1" applyBorder="1" applyAlignment="1">
      <alignment horizontal="left" vertical="top" wrapText="1"/>
    </xf>
    <xf numFmtId="4" fontId="8" fillId="0" borderId="15" xfId="2" applyNumberFormat="1" applyFont="1" applyBorder="1" applyAlignment="1">
      <alignment horizontal="center" vertical="top" shrinkToFit="1"/>
    </xf>
    <xf numFmtId="4" fontId="8" fillId="0" borderId="8" xfId="2" applyNumberFormat="1" applyFont="1" applyBorder="1" applyAlignment="1">
      <alignment horizontal="center" vertical="top" shrinkToFit="1"/>
    </xf>
    <xf numFmtId="164" fontId="8" fillId="0" borderId="8" xfId="2" applyNumberFormat="1" applyFont="1" applyBorder="1" applyAlignment="1">
      <alignment horizontal="center" vertical="top" shrinkToFit="1"/>
    </xf>
    <xf numFmtId="0" fontId="4" fillId="0" borderId="15" xfId="2" applyFont="1" applyBorder="1" applyAlignment="1">
      <alignment horizontal="center" vertical="top" wrapText="1"/>
    </xf>
    <xf numFmtId="0" fontId="4" fillId="0" borderId="8" xfId="2" applyFont="1" applyBorder="1" applyAlignment="1">
      <alignment horizontal="center" vertical="top" wrapText="1"/>
    </xf>
    <xf numFmtId="0" fontId="4" fillId="0" borderId="8" xfId="2" applyFont="1" applyBorder="1" applyAlignment="1">
      <alignment horizontal="center" vertical="center" wrapText="1"/>
    </xf>
    <xf numFmtId="4" fontId="6" fillId="0" borderId="15" xfId="2" applyNumberFormat="1" applyFont="1" applyBorder="1" applyAlignment="1">
      <alignment horizontal="center" vertical="top" shrinkToFit="1"/>
    </xf>
    <xf numFmtId="1" fontId="6" fillId="0" borderId="8" xfId="2" applyNumberFormat="1" applyFont="1" applyBorder="1" applyAlignment="1">
      <alignment horizontal="center" vertical="top" shrinkToFit="1"/>
    </xf>
    <xf numFmtId="10" fontId="6" fillId="0" borderId="8" xfId="2" applyNumberFormat="1" applyFont="1" applyBorder="1" applyAlignment="1">
      <alignment horizontal="center" vertical="top" shrinkToFit="1"/>
    </xf>
    <xf numFmtId="165" fontId="6" fillId="0" borderId="8" xfId="3" applyNumberFormat="1" applyFont="1" applyFill="1" applyBorder="1" applyAlignment="1">
      <alignment vertical="center" shrinkToFit="1"/>
    </xf>
    <xf numFmtId="0" fontId="4" fillId="0" borderId="9" xfId="2" applyFont="1" applyBorder="1" applyAlignment="1">
      <alignment horizontal="center" vertical="top" wrapText="1"/>
    </xf>
    <xf numFmtId="0" fontId="4" fillId="0" borderId="10" xfId="2" applyFont="1" applyBorder="1" applyAlignment="1">
      <alignment horizontal="center" vertical="top" wrapText="1"/>
    </xf>
    <xf numFmtId="43" fontId="3" fillId="0" borderId="0" xfId="2" applyNumberFormat="1" applyAlignment="1">
      <alignment horizontal="left" vertical="top"/>
    </xf>
    <xf numFmtId="2" fontId="14" fillId="0" borderId="1" xfId="2" applyNumberFormat="1" applyFont="1" applyBorder="1" applyAlignment="1">
      <alignment horizontal="center" vertical="center" wrapText="1"/>
    </xf>
    <xf numFmtId="0" fontId="14" fillId="0" borderId="1" xfId="2" applyFont="1" applyBorder="1" applyAlignment="1">
      <alignment vertical="center" wrapText="1"/>
    </xf>
    <xf numFmtId="2" fontId="8" fillId="0" borderId="4" xfId="2" applyNumberFormat="1" applyFont="1" applyBorder="1" applyAlignment="1">
      <alignment horizontal="center" vertical="center" shrinkToFit="1"/>
    </xf>
    <xf numFmtId="2" fontId="8" fillId="0" borderId="1" xfId="2" applyNumberFormat="1" applyFont="1" applyBorder="1" applyAlignment="1">
      <alignment horizontal="center" vertical="center" shrinkToFit="1"/>
    </xf>
    <xf numFmtId="1" fontId="8" fillId="0" borderId="1" xfId="2" applyNumberFormat="1" applyFont="1" applyBorder="1" applyAlignment="1">
      <alignment horizontal="center" vertical="center" shrinkToFit="1"/>
    </xf>
    <xf numFmtId="0" fontId="6" fillId="0" borderId="1" xfId="2" applyFont="1" applyBorder="1" applyAlignment="1">
      <alignment horizontal="left" vertical="center" wrapText="1"/>
    </xf>
    <xf numFmtId="12" fontId="8" fillId="0" borderId="1" xfId="2" applyNumberFormat="1" applyFont="1" applyBorder="1" applyAlignment="1">
      <alignment horizontal="center" vertical="center" shrinkToFit="1"/>
    </xf>
    <xf numFmtId="0" fontId="25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4" fontId="14" fillId="0" borderId="8" xfId="2" applyNumberFormat="1" applyFont="1" applyBorder="1" applyAlignment="1">
      <alignment horizontal="left" vertical="center" indent="1" shrinkToFit="1"/>
    </xf>
    <xf numFmtId="0" fontId="4" fillId="0" borderId="20" xfId="2" applyFont="1" applyBorder="1" applyAlignment="1">
      <alignment vertical="center" wrapText="1"/>
    </xf>
    <xf numFmtId="2" fontId="4" fillId="0" borderId="1" xfId="2" applyNumberFormat="1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2" fontId="14" fillId="0" borderId="16" xfId="2" applyNumberFormat="1" applyFont="1" applyBorder="1" applyAlignment="1">
      <alignment horizontal="center" vertical="center" shrinkToFit="1"/>
    </xf>
    <xf numFmtId="2" fontId="8" fillId="0" borderId="8" xfId="2" applyNumberFormat="1" applyFont="1" applyBorder="1" applyAlignment="1">
      <alignment horizontal="center" vertical="top" shrinkToFit="1"/>
    </xf>
    <xf numFmtId="2" fontId="8" fillId="0" borderId="7" xfId="2" applyNumberFormat="1" applyFont="1" applyBorder="1" applyAlignment="1">
      <alignment horizontal="center" vertical="top" shrinkToFit="1"/>
    </xf>
    <xf numFmtId="1" fontId="8" fillId="0" borderId="7" xfId="2" applyNumberFormat="1" applyFont="1" applyBorder="1" applyAlignment="1">
      <alignment horizontal="center" vertical="top" shrinkToFit="1"/>
    </xf>
    <xf numFmtId="0" fontId="6" fillId="0" borderId="7" xfId="2" applyFont="1" applyBorder="1" applyAlignment="1">
      <alignment horizontal="left" vertical="top" wrapText="1"/>
    </xf>
    <xf numFmtId="1" fontId="8" fillId="0" borderId="8" xfId="2" applyNumberFormat="1" applyFont="1" applyBorder="1" applyAlignment="1">
      <alignment horizontal="center" vertical="top" shrinkToFit="1"/>
    </xf>
    <xf numFmtId="0" fontId="3" fillId="0" borderId="0" xfId="2" applyAlignment="1">
      <alignment horizontal="left" vertical="center"/>
    </xf>
    <xf numFmtId="0" fontId="6" fillId="0" borderId="8" xfId="2" applyFont="1" applyBorder="1" applyAlignment="1">
      <alignment horizontal="right" vertical="top" wrapText="1"/>
    </xf>
    <xf numFmtId="0" fontId="8" fillId="0" borderId="8" xfId="2" applyFont="1" applyBorder="1" applyAlignment="1">
      <alignment horizontal="left" wrapText="1"/>
    </xf>
    <xf numFmtId="0" fontId="14" fillId="0" borderId="8" xfId="2" applyFont="1" applyBorder="1" applyAlignment="1">
      <alignment horizontal="left" wrapText="1"/>
    </xf>
    <xf numFmtId="2" fontId="14" fillId="0" borderId="8" xfId="2" applyNumberFormat="1" applyFont="1" applyBorder="1" applyAlignment="1">
      <alignment horizontal="center" vertical="center" shrinkToFit="1"/>
    </xf>
    <xf numFmtId="0" fontId="6" fillId="0" borderId="8" xfId="2" applyFont="1" applyBorder="1" applyAlignment="1">
      <alignment horizontal="center" vertical="center" shrinkToFit="1"/>
    </xf>
    <xf numFmtId="0" fontId="14" fillId="0" borderId="42" xfId="2" applyFont="1" applyBorder="1" applyAlignment="1">
      <alignment horizontal="left" wrapText="1"/>
    </xf>
    <xf numFmtId="0" fontId="21" fillId="0" borderId="8" xfId="2" applyFont="1" applyBorder="1" applyAlignment="1">
      <alignment horizontal="center" vertical="top" wrapText="1"/>
    </xf>
    <xf numFmtId="4" fontId="4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6" fillId="0" borderId="0" xfId="2" applyFont="1" applyAlignment="1">
      <alignment horizontal="center" vertical="center"/>
    </xf>
    <xf numFmtId="2" fontId="14" fillId="0" borderId="1" xfId="2" applyNumberFormat="1" applyFont="1" applyBorder="1" applyAlignment="1">
      <alignment horizontal="center" vertical="center" shrinkToFit="1"/>
    </xf>
    <xf numFmtId="0" fontId="14" fillId="0" borderId="1" xfId="2" applyFont="1" applyBorder="1" applyAlignment="1">
      <alignment horizontal="center" vertical="center" shrinkToFit="1"/>
    </xf>
    <xf numFmtId="4" fontId="8" fillId="0" borderId="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wrapText="1"/>
    </xf>
    <xf numFmtId="2" fontId="14" fillId="0" borderId="22" xfId="2" applyNumberFormat="1" applyFont="1" applyBorder="1" applyAlignment="1">
      <alignment horizontal="center" vertical="center" shrinkToFit="1"/>
    </xf>
    <xf numFmtId="0" fontId="14" fillId="0" borderId="22" xfId="2" applyFont="1" applyBorder="1" applyAlignment="1">
      <alignment horizontal="center" vertical="center" shrinkToFit="1"/>
    </xf>
    <xf numFmtId="0" fontId="20" fillId="0" borderId="7" xfId="2" applyFont="1" applyBorder="1" applyAlignment="1">
      <alignment horizontal="center" vertical="top" wrapText="1"/>
    </xf>
    <xf numFmtId="0" fontId="21" fillId="0" borderId="22" xfId="2" applyFont="1" applyBorder="1" applyAlignment="1">
      <alignment horizontal="center" vertical="top" wrapText="1"/>
    </xf>
    <xf numFmtId="0" fontId="4" fillId="0" borderId="22" xfId="2" applyFont="1" applyBorder="1" applyAlignment="1">
      <alignment horizontal="center" vertical="top" wrapText="1"/>
    </xf>
    <xf numFmtId="0" fontId="14" fillId="0" borderId="2" xfId="2" applyFont="1" applyBorder="1" applyAlignment="1">
      <alignment wrapText="1"/>
    </xf>
    <xf numFmtId="43" fontId="8" fillId="0" borderId="1" xfId="3" applyFont="1" applyFill="1" applyBorder="1" applyAlignment="1">
      <alignment horizontal="center" vertical="center" shrinkToFit="1"/>
    </xf>
    <xf numFmtId="0" fontId="8" fillId="0" borderId="1" xfId="2" applyFont="1" applyBorder="1" applyAlignment="1">
      <alignment horizontal="center" vertical="center" shrinkToFit="1"/>
    </xf>
    <xf numFmtId="2" fontId="8" fillId="0" borderId="1" xfId="2" applyNumberFormat="1" applyFont="1" applyBorder="1" applyAlignment="1">
      <alignment horizontal="center" vertical="top" shrinkToFit="1"/>
    </xf>
    <xf numFmtId="10" fontId="8" fillId="0" borderId="1" xfId="3" applyNumberFormat="1" applyFont="1" applyFill="1" applyBorder="1" applyAlignment="1">
      <alignment horizontal="center" vertical="top" shrinkToFi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shrinkToFit="1"/>
    </xf>
    <xf numFmtId="0" fontId="21" fillId="0" borderId="1" xfId="2" applyFont="1" applyBorder="1" applyAlignment="1">
      <alignment horizontal="center" vertical="top" wrapText="1"/>
    </xf>
    <xf numFmtId="0" fontId="4" fillId="0" borderId="26" xfId="2" applyFont="1" applyBorder="1" applyAlignment="1">
      <alignment vertical="top" wrapText="1"/>
    </xf>
    <xf numFmtId="4" fontId="6" fillId="0" borderId="7" xfId="2" applyNumberFormat="1" applyFont="1" applyBorder="1" applyAlignment="1">
      <alignment horizontal="center" vertical="top" shrinkToFit="1"/>
    </xf>
    <xf numFmtId="9" fontId="8" fillId="0" borderId="8" xfId="2" applyNumberFormat="1" applyFont="1" applyBorder="1" applyAlignment="1">
      <alignment horizontal="center" vertical="top" shrinkToFit="1"/>
    </xf>
    <xf numFmtId="1" fontId="14" fillId="0" borderId="1" xfId="2" applyNumberFormat="1" applyFont="1" applyBorder="1" applyAlignment="1">
      <alignment horizontal="center" vertical="top" shrinkToFit="1"/>
    </xf>
    <xf numFmtId="2" fontId="4" fillId="0" borderId="15" xfId="2" applyNumberFormat="1" applyFont="1" applyBorder="1" applyAlignment="1">
      <alignment horizontal="center" vertical="center" wrapText="1"/>
    </xf>
    <xf numFmtId="43" fontId="24" fillId="0" borderId="1" xfId="3" applyFont="1" applyFill="1" applyBorder="1" applyAlignment="1">
      <alignment horizontal="center" vertical="center" shrinkToFit="1"/>
    </xf>
    <xf numFmtId="1" fontId="24" fillId="0" borderId="1" xfId="2" applyNumberFormat="1" applyFont="1" applyBorder="1" applyAlignment="1">
      <alignment horizontal="center" vertical="center"/>
    </xf>
    <xf numFmtId="43" fontId="24" fillId="0" borderId="1" xfId="3" applyFont="1" applyFill="1" applyBorder="1" applyAlignment="1">
      <alignment horizontal="center" vertical="center"/>
    </xf>
    <xf numFmtId="10" fontId="24" fillId="0" borderId="1" xfId="2" applyNumberFormat="1" applyFont="1" applyBorder="1" applyAlignment="1">
      <alignment horizontal="center" vertical="center"/>
    </xf>
    <xf numFmtId="2" fontId="28" fillId="0" borderId="1" xfId="2" applyNumberFormat="1" applyFont="1" applyBorder="1" applyAlignment="1">
      <alignment horizontal="center" vertical="center"/>
    </xf>
    <xf numFmtId="2" fontId="24" fillId="0" borderId="1" xfId="2" applyNumberFormat="1" applyFont="1" applyBorder="1" applyAlignment="1">
      <alignment horizontal="left" vertical="center"/>
    </xf>
    <xf numFmtId="2" fontId="14" fillId="0" borderId="1" xfId="2" applyNumberFormat="1" applyFont="1" applyBorder="1" applyAlignment="1">
      <alignment horizontal="center" vertical="center"/>
    </xf>
    <xf numFmtId="10" fontId="14" fillId="0" borderId="1" xfId="2" applyNumberFormat="1" applyFont="1" applyBorder="1" applyAlignment="1">
      <alignment horizontal="center" vertical="center"/>
    </xf>
    <xf numFmtId="10" fontId="8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2" fontId="4" fillId="0" borderId="6" xfId="2" applyNumberFormat="1" applyFont="1" applyBorder="1" applyAlignment="1">
      <alignment horizontal="center" vertical="center" wrapText="1"/>
    </xf>
    <xf numFmtId="4" fontId="14" fillId="0" borderId="22" xfId="2" applyNumberFormat="1" applyFont="1" applyBorder="1" applyAlignment="1">
      <alignment horizontal="center" vertical="top" shrinkToFit="1"/>
    </xf>
    <xf numFmtId="0" fontId="8" fillId="0" borderId="22" xfId="2" applyFont="1" applyBorder="1" applyAlignment="1">
      <alignment horizontal="center" vertical="top" shrinkToFit="1"/>
    </xf>
    <xf numFmtId="2" fontId="14" fillId="0" borderId="22" xfId="2" applyNumberFormat="1" applyFont="1" applyBorder="1" applyAlignment="1">
      <alignment horizontal="center" vertical="top" shrinkToFit="1"/>
    </xf>
    <xf numFmtId="10" fontId="4" fillId="0" borderId="12" xfId="2" applyNumberFormat="1" applyFont="1" applyBorder="1" applyAlignment="1">
      <alignment horizontal="center" vertical="top" wrapText="1"/>
    </xf>
    <xf numFmtId="0" fontId="4" fillId="0" borderId="6" xfId="2" applyFont="1" applyBorder="1" applyAlignment="1">
      <alignment horizontal="left" vertical="top" wrapText="1"/>
    </xf>
    <xf numFmtId="10" fontId="6" fillId="0" borderId="17" xfId="2" applyNumberFormat="1" applyFont="1" applyBorder="1" applyAlignment="1">
      <alignment horizontal="center" vertical="center" wrapText="1"/>
    </xf>
    <xf numFmtId="0" fontId="6" fillId="0" borderId="15" xfId="2" applyFont="1" applyBorder="1" applyAlignment="1">
      <alignment horizontal="left" vertical="top" wrapText="1"/>
    </xf>
    <xf numFmtId="10" fontId="14" fillId="0" borderId="17" xfId="2" applyNumberFormat="1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shrinkToFit="1"/>
    </xf>
    <xf numFmtId="10" fontId="6" fillId="0" borderId="19" xfId="2" applyNumberFormat="1" applyFont="1" applyBorder="1" applyAlignment="1">
      <alignment horizontal="center" vertical="center" wrapText="1"/>
    </xf>
    <xf numFmtId="43" fontId="14" fillId="0" borderId="1" xfId="3" applyFont="1" applyFill="1" applyBorder="1" applyAlignment="1">
      <alignment horizontal="center" vertical="center" shrinkToFit="1"/>
    </xf>
    <xf numFmtId="0" fontId="8" fillId="0" borderId="1" xfId="2" applyFont="1" applyBorder="1" applyAlignment="1">
      <alignment horizontal="center" vertical="top" shrinkToFit="1"/>
    </xf>
    <xf numFmtId="4" fontId="14" fillId="0" borderId="1" xfId="2" applyNumberFormat="1" applyFont="1" applyBorder="1" applyAlignment="1">
      <alignment horizontal="center" vertical="top" shrinkToFit="1"/>
    </xf>
    <xf numFmtId="10" fontId="4" fillId="0" borderId="17" xfId="2" applyNumberFormat="1" applyFont="1" applyBorder="1" applyAlignment="1">
      <alignment horizontal="center" vertical="top" wrapText="1"/>
    </xf>
    <xf numFmtId="10" fontId="8" fillId="0" borderId="1" xfId="2" applyNumberFormat="1" applyFont="1" applyBorder="1" applyAlignment="1">
      <alignment horizontal="left" vertical="top"/>
    </xf>
    <xf numFmtId="2" fontId="8" fillId="0" borderId="1" xfId="2" applyNumberFormat="1" applyFont="1" applyBorder="1" applyAlignment="1">
      <alignment horizontal="center" wrapText="1"/>
    </xf>
    <xf numFmtId="10" fontId="8" fillId="0" borderId="17" xfId="2" applyNumberFormat="1" applyFont="1" applyBorder="1" applyAlignment="1">
      <alignment horizontal="center" vertical="center" wrapText="1"/>
    </xf>
    <xf numFmtId="2" fontId="8" fillId="0" borderId="4" xfId="2" applyNumberFormat="1" applyFont="1" applyBorder="1" applyAlignment="1">
      <alignment horizontal="center" vertical="top" shrinkToFit="1"/>
    </xf>
    <xf numFmtId="4" fontId="14" fillId="0" borderId="8" xfId="2" applyNumberFormat="1" applyFont="1" applyBorder="1" applyAlignment="1">
      <alignment horizontal="center" vertical="top" shrinkToFit="1"/>
    </xf>
    <xf numFmtId="2" fontId="4" fillId="0" borderId="8" xfId="2" applyNumberFormat="1" applyFont="1" applyBorder="1" applyAlignment="1">
      <alignment horizontal="center" vertical="top" shrinkToFit="1"/>
    </xf>
    <xf numFmtId="0" fontId="4" fillId="0" borderId="8" xfId="2" applyFont="1" applyBorder="1" applyAlignment="1">
      <alignment horizontal="left" vertical="top" wrapText="1"/>
    </xf>
    <xf numFmtId="0" fontId="8" fillId="0" borderId="44" xfId="2" applyFont="1" applyBorder="1" applyAlignment="1">
      <alignment horizontal="left" vertical="top" wrapText="1"/>
    </xf>
    <xf numFmtId="0" fontId="8" fillId="0" borderId="7" xfId="2" applyFont="1" applyBorder="1" applyAlignment="1">
      <alignment horizontal="left" vertical="top" wrapText="1"/>
    </xf>
    <xf numFmtId="4" fontId="8" fillId="0" borderId="8" xfId="2" applyNumberFormat="1" applyFont="1" applyBorder="1" applyAlignment="1">
      <alignment horizontal="right" vertical="top" indent="2" shrinkToFit="1"/>
    </xf>
    <xf numFmtId="0" fontId="14" fillId="0" borderId="8" xfId="2" applyFont="1" applyBorder="1" applyAlignment="1">
      <alignment horizontal="center" vertical="center" wrapText="1"/>
    </xf>
    <xf numFmtId="0" fontId="21" fillId="0" borderId="8" xfId="2" applyFont="1" applyBorder="1" applyAlignment="1">
      <alignment horizontal="right" vertical="top" wrapText="1" indent="2"/>
    </xf>
    <xf numFmtId="0" fontId="10" fillId="0" borderId="0" xfId="1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left" vertical="center"/>
    </xf>
    <xf numFmtId="2" fontId="3" fillId="0" borderId="0" xfId="2" applyNumberFormat="1" applyAlignment="1">
      <alignment horizontal="left" vertical="top"/>
    </xf>
    <xf numFmtId="4" fontId="14" fillId="0" borderId="42" xfId="2" applyNumberFormat="1" applyFont="1" applyBorder="1" applyAlignment="1">
      <alignment horizontal="left" vertical="top" indent="1" shrinkToFit="1"/>
    </xf>
    <xf numFmtId="0" fontId="4" fillId="0" borderId="1" xfId="2" applyFont="1" applyBorder="1" applyAlignment="1">
      <alignment vertical="top" wrapText="1"/>
    </xf>
    <xf numFmtId="0" fontId="8" fillId="0" borderId="7" xfId="2" applyFont="1" applyBorder="1" applyAlignment="1">
      <alignment horizontal="center" vertical="center" wrapText="1"/>
    </xf>
    <xf numFmtId="0" fontId="30" fillId="0" borderId="0" xfId="2" applyFont="1" applyAlignment="1">
      <alignment horizontal="left" vertical="top"/>
    </xf>
    <xf numFmtId="0" fontId="31" fillId="0" borderId="1" xfId="2" applyFont="1" applyBorder="1" applyAlignment="1">
      <alignment horizontal="center" vertical="center" wrapText="1"/>
    </xf>
    <xf numFmtId="0" fontId="10" fillId="10" borderId="2" xfId="2" applyFont="1" applyFill="1" applyBorder="1" applyAlignment="1">
      <alignment horizontal="left" vertical="center" wrapText="1"/>
    </xf>
    <xf numFmtId="0" fontId="10" fillId="10" borderId="5" xfId="2" applyFont="1" applyFill="1" applyBorder="1" applyAlignment="1">
      <alignment horizontal="left" vertical="center" wrapText="1"/>
    </xf>
    <xf numFmtId="0" fontId="10" fillId="10" borderId="3" xfId="2" applyFont="1" applyFill="1" applyBorder="1" applyAlignment="1">
      <alignment horizontal="left" vertical="center" wrapText="1"/>
    </xf>
    <xf numFmtId="0" fontId="10" fillId="10" borderId="0" xfId="2" applyFont="1" applyFill="1" applyAlignment="1">
      <alignment horizontal="left" vertical="center" wrapText="1"/>
    </xf>
    <xf numFmtId="4" fontId="4" fillId="0" borderId="8" xfId="2" applyNumberFormat="1" applyFont="1" applyBorder="1" applyAlignment="1">
      <alignment horizontal="center" vertical="top" shrinkToFit="1"/>
    </xf>
    <xf numFmtId="2" fontId="24" fillId="11" borderId="1" xfId="2" applyNumberFormat="1" applyFont="1" applyFill="1" applyBorder="1" applyAlignment="1">
      <alignment horizontal="center" vertical="center" shrinkToFit="1"/>
    </xf>
    <xf numFmtId="0" fontId="24" fillId="11" borderId="1" xfId="2" applyFont="1" applyFill="1" applyBorder="1" applyAlignment="1">
      <alignment horizontal="center" vertical="center"/>
    </xf>
    <xf numFmtId="2" fontId="24" fillId="11" borderId="1" xfId="2" applyNumberFormat="1" applyFont="1" applyFill="1" applyBorder="1" applyAlignment="1">
      <alignment horizontal="center" vertical="center"/>
    </xf>
    <xf numFmtId="10" fontId="24" fillId="11" borderId="1" xfId="2" applyNumberFormat="1" applyFont="1" applyFill="1" applyBorder="1" applyAlignment="1">
      <alignment horizontal="center" vertical="center"/>
    </xf>
    <xf numFmtId="10" fontId="28" fillId="11" borderId="1" xfId="2" applyNumberFormat="1" applyFont="1" applyFill="1" applyBorder="1" applyAlignment="1">
      <alignment horizontal="center" vertical="center"/>
    </xf>
    <xf numFmtId="0" fontId="24" fillId="11" borderId="1" xfId="2" applyFont="1" applyFill="1" applyBorder="1" applyAlignment="1">
      <alignment horizontal="left" vertical="center"/>
    </xf>
    <xf numFmtId="10" fontId="32" fillId="0" borderId="1" xfId="2" applyNumberFormat="1" applyFont="1" applyBorder="1" applyAlignment="1">
      <alignment horizontal="center" vertical="center"/>
    </xf>
    <xf numFmtId="10" fontId="5" fillId="0" borderId="12" xfId="2" applyNumberFormat="1" applyFont="1" applyBorder="1" applyAlignment="1">
      <alignment horizontal="center" vertical="top" wrapText="1"/>
    </xf>
    <xf numFmtId="10" fontId="3" fillId="0" borderId="0" xfId="2" applyNumberFormat="1" applyAlignment="1">
      <alignment horizontal="left" vertical="top"/>
    </xf>
    <xf numFmtId="0" fontId="33" fillId="0" borderId="1" xfId="2" applyFont="1" applyBorder="1" applyAlignment="1">
      <alignment horizontal="center" vertical="center" shrinkToFit="1"/>
    </xf>
    <xf numFmtId="2" fontId="15" fillId="0" borderId="1" xfId="2" applyNumberFormat="1" applyFont="1" applyBorder="1" applyAlignment="1">
      <alignment horizontal="center" vertical="center" wrapText="1"/>
    </xf>
    <xf numFmtId="10" fontId="15" fillId="0" borderId="17" xfId="2" applyNumberFormat="1" applyFont="1" applyBorder="1" applyAlignment="1">
      <alignment horizontal="center" vertical="center" wrapText="1"/>
    </xf>
    <xf numFmtId="0" fontId="18" fillId="0" borderId="15" xfId="2" applyFont="1" applyBorder="1" applyAlignment="1">
      <alignment horizontal="left" vertical="top" wrapText="1"/>
    </xf>
    <xf numFmtId="0" fontId="16" fillId="0" borderId="1" xfId="2" applyFont="1" applyBorder="1" applyAlignment="1">
      <alignment horizontal="center" vertical="center" shrinkToFit="1"/>
    </xf>
    <xf numFmtId="2" fontId="16" fillId="0" borderId="1" xfId="2" applyNumberFormat="1" applyFont="1" applyBorder="1" applyAlignment="1">
      <alignment horizontal="center" vertical="center" shrinkToFit="1"/>
    </xf>
    <xf numFmtId="10" fontId="19" fillId="0" borderId="17" xfId="2" applyNumberFormat="1" applyFont="1" applyBorder="1" applyAlignment="1">
      <alignment horizontal="center" vertical="center" wrapText="1"/>
    </xf>
    <xf numFmtId="0" fontId="17" fillId="0" borderId="15" xfId="2" applyFont="1" applyBorder="1" applyAlignment="1">
      <alignment horizontal="left" vertical="top" wrapText="1"/>
    </xf>
    <xf numFmtId="0" fontId="18" fillId="0" borderId="15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shrinkToFit="1"/>
    </xf>
    <xf numFmtId="2" fontId="16" fillId="0" borderId="4" xfId="2" applyNumberFormat="1" applyFont="1" applyBorder="1" applyAlignment="1">
      <alignment horizontal="center" vertical="center" shrinkToFit="1"/>
    </xf>
    <xf numFmtId="10" fontId="19" fillId="0" borderId="19" xfId="2" applyNumberFormat="1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top" wrapText="1"/>
    </xf>
    <xf numFmtId="0" fontId="18" fillId="0" borderId="22" xfId="2" applyFont="1" applyBorder="1" applyAlignment="1">
      <alignment horizontal="center" vertical="top" wrapText="1"/>
    </xf>
    <xf numFmtId="0" fontId="18" fillId="0" borderId="15" xfId="2" applyFont="1" applyBorder="1" applyAlignment="1">
      <alignment horizontal="center" vertical="top" wrapText="1"/>
    </xf>
    <xf numFmtId="43" fontId="8" fillId="0" borderId="1" xfId="3" applyFont="1" applyFill="1" applyBorder="1" applyAlignment="1">
      <alignment horizontal="center" vertical="top" shrinkToFit="1"/>
    </xf>
    <xf numFmtId="43" fontId="14" fillId="0" borderId="1" xfId="3" applyFont="1" applyFill="1" applyBorder="1" applyAlignment="1">
      <alignment horizontal="center" vertical="top" shrinkToFit="1"/>
    </xf>
    <xf numFmtId="10" fontId="5" fillId="0" borderId="17" xfId="2" applyNumberFormat="1" applyFont="1" applyBorder="1" applyAlignment="1">
      <alignment horizontal="center" vertical="top" wrapText="1"/>
    </xf>
    <xf numFmtId="10" fontId="3" fillId="0" borderId="1" xfId="2" applyNumberFormat="1" applyBorder="1" applyAlignment="1">
      <alignment horizontal="left" vertical="top"/>
    </xf>
    <xf numFmtId="166" fontId="8" fillId="0" borderId="1" xfId="3" applyNumberFormat="1" applyFont="1" applyFill="1" applyBorder="1" applyAlignment="1">
      <alignment horizontal="center" vertical="center" shrinkToFit="1"/>
    </xf>
    <xf numFmtId="43" fontId="16" fillId="0" borderId="4" xfId="3" applyFont="1" applyFill="1" applyBorder="1" applyAlignment="1">
      <alignment horizontal="center" vertical="top" shrinkToFit="1"/>
    </xf>
    <xf numFmtId="166" fontId="16" fillId="0" borderId="1" xfId="3" applyNumberFormat="1" applyFont="1" applyFill="1" applyBorder="1" applyAlignment="1">
      <alignment horizontal="center" vertical="center" shrinkToFit="1"/>
    </xf>
    <xf numFmtId="10" fontId="3" fillId="0" borderId="17" xfId="2" applyNumberFormat="1" applyBorder="1" applyAlignment="1">
      <alignment horizontal="center" vertical="center" wrapText="1"/>
    </xf>
    <xf numFmtId="166" fontId="16" fillId="0" borderId="4" xfId="3" applyNumberFormat="1" applyFont="1" applyFill="1" applyBorder="1" applyAlignment="1">
      <alignment horizontal="center" vertical="center" shrinkToFit="1"/>
    </xf>
    <xf numFmtId="4" fontId="14" fillId="0" borderId="8" xfId="2" applyNumberFormat="1" applyFont="1" applyBorder="1" applyAlignment="1">
      <alignment horizontal="right" vertical="top" indent="1" shrinkToFit="1"/>
    </xf>
    <xf numFmtId="0" fontId="5" fillId="0" borderId="8" xfId="2" applyFont="1" applyBorder="1" applyAlignment="1">
      <alignment horizontal="center" vertical="top" wrapText="1"/>
    </xf>
    <xf numFmtId="0" fontId="5" fillId="0" borderId="8" xfId="2" applyFont="1" applyBorder="1" applyAlignment="1">
      <alignment horizontal="left" vertical="top" wrapText="1"/>
    </xf>
    <xf numFmtId="0" fontId="3" fillId="0" borderId="44" xfId="2" applyBorder="1" applyAlignment="1">
      <alignment horizontal="left" vertical="top" wrapText="1"/>
    </xf>
    <xf numFmtId="9" fontId="16" fillId="0" borderId="8" xfId="2" applyNumberFormat="1" applyFont="1" applyBorder="1" applyAlignment="1">
      <alignment horizontal="center" vertical="top" shrinkToFit="1"/>
    </xf>
    <xf numFmtId="0" fontId="3" fillId="0" borderId="7" xfId="2" applyBorder="1" applyAlignment="1">
      <alignment horizontal="left" vertical="top" wrapText="1"/>
    </xf>
    <xf numFmtId="4" fontId="16" fillId="0" borderId="8" xfId="2" applyNumberFormat="1" applyFont="1" applyBorder="1" applyAlignment="1">
      <alignment horizontal="right" vertical="top" indent="2" shrinkToFit="1"/>
    </xf>
    <xf numFmtId="167" fontId="11" fillId="12" borderId="8" xfId="2" applyNumberFormat="1" applyFont="1" applyFill="1" applyBorder="1" applyAlignment="1">
      <alignment horizontal="center" vertical="center" wrapText="1"/>
    </xf>
    <xf numFmtId="0" fontId="11" fillId="12" borderId="8" xfId="2" applyFont="1" applyFill="1" applyBorder="1" applyAlignment="1">
      <alignment horizontal="left" vertical="top" wrapText="1"/>
    </xf>
    <xf numFmtId="0" fontId="34" fillId="12" borderId="8" xfId="2" applyFont="1" applyFill="1" applyBorder="1" applyAlignment="1">
      <alignment horizontal="left" vertical="top" wrapText="1"/>
    </xf>
    <xf numFmtId="167" fontId="35" fillId="12" borderId="8" xfId="5" applyFont="1" applyFill="1" applyBorder="1" applyAlignment="1">
      <alignment horizontal="center" vertical="center" wrapText="1"/>
    </xf>
    <xf numFmtId="0" fontId="36" fillId="12" borderId="8" xfId="2" applyFont="1" applyFill="1" applyBorder="1" applyAlignment="1">
      <alignment horizontal="left" vertical="top" wrapText="1"/>
    </xf>
    <xf numFmtId="0" fontId="37" fillId="12" borderId="8" xfId="2" applyFont="1" applyFill="1" applyBorder="1" applyAlignment="1">
      <alignment horizontal="left" vertical="top" wrapText="1"/>
    </xf>
    <xf numFmtId="0" fontId="34" fillId="12" borderId="8" xfId="2" applyFont="1" applyFill="1" applyBorder="1" applyAlignment="1">
      <alignment horizontal="center" vertical="top" wrapText="1"/>
    </xf>
    <xf numFmtId="0" fontId="8" fillId="0" borderId="1" xfId="2" applyFont="1" applyBorder="1" applyAlignment="1">
      <alignment horizontal="center" vertical="top"/>
    </xf>
    <xf numFmtId="0" fontId="4" fillId="0" borderId="15" xfId="2" applyFont="1" applyBorder="1" applyAlignment="1">
      <alignment horizontal="left" vertical="top" wrapText="1"/>
    </xf>
    <xf numFmtId="0" fontId="4" fillId="0" borderId="17" xfId="2" applyFont="1" applyBorder="1" applyAlignment="1">
      <alignment horizontal="left" vertical="top" wrapText="1"/>
    </xf>
    <xf numFmtId="0" fontId="4" fillId="0" borderId="33" xfId="2" applyFont="1" applyBorder="1" applyAlignment="1">
      <alignment horizontal="left" vertical="top" wrapText="1"/>
    </xf>
    <xf numFmtId="0" fontId="14" fillId="0" borderId="28" xfId="2" applyFont="1" applyBorder="1" applyAlignment="1">
      <alignment horizontal="left" vertical="center" wrapText="1"/>
    </xf>
    <xf numFmtId="0" fontId="14" fillId="0" borderId="27" xfId="2" applyFont="1" applyBorder="1" applyAlignment="1">
      <alignment horizontal="left" vertical="center" wrapText="1"/>
    </xf>
    <xf numFmtId="0" fontId="14" fillId="0" borderId="26" xfId="2" applyFont="1" applyBorder="1" applyAlignment="1">
      <alignment horizontal="left" vertical="center" wrapText="1"/>
    </xf>
    <xf numFmtId="0" fontId="14" fillId="0" borderId="25" xfId="2" applyFont="1" applyBorder="1" applyAlignment="1">
      <alignment horizontal="left" vertical="center" wrapText="1"/>
    </xf>
    <xf numFmtId="0" fontId="14" fillId="0" borderId="5" xfId="2" applyFont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left" vertical="center"/>
    </xf>
    <xf numFmtId="0" fontId="14" fillId="0" borderId="5" xfId="2" applyFont="1" applyBorder="1" applyAlignment="1">
      <alignment horizontal="left" vertical="center"/>
    </xf>
    <xf numFmtId="0" fontId="14" fillId="0" borderId="2" xfId="2" applyFont="1" applyBorder="1" applyAlignment="1">
      <alignment horizontal="left" vertical="center"/>
    </xf>
    <xf numFmtId="0" fontId="14" fillId="0" borderId="3" xfId="2" applyFont="1" applyBorder="1" applyAlignment="1">
      <alignment horizontal="left" vertical="center" wrapText="1"/>
    </xf>
    <xf numFmtId="0" fontId="10" fillId="8" borderId="29" xfId="2" applyFont="1" applyFill="1" applyBorder="1" applyAlignment="1">
      <alignment horizontal="left" vertical="center" wrapText="1"/>
    </xf>
    <xf numFmtId="0" fontId="10" fillId="8" borderId="0" xfId="2" applyFont="1" applyFill="1" applyAlignment="1">
      <alignment horizontal="left" vertical="center" wrapText="1"/>
    </xf>
    <xf numFmtId="0" fontId="10" fillId="8" borderId="11" xfId="2" applyFont="1" applyFill="1" applyBorder="1" applyAlignment="1">
      <alignment horizontal="left" vertical="center" wrapText="1"/>
    </xf>
    <xf numFmtId="0" fontId="10" fillId="8" borderId="1" xfId="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0" fillId="8" borderId="3" xfId="2" applyFont="1" applyFill="1" applyBorder="1" applyAlignment="1">
      <alignment horizontal="left" vertical="center" wrapText="1"/>
    </xf>
    <xf numFmtId="0" fontId="10" fillId="8" borderId="5" xfId="2" applyFont="1" applyFill="1" applyBorder="1" applyAlignment="1">
      <alignment horizontal="left" vertical="center" wrapText="1"/>
    </xf>
    <xf numFmtId="0" fontId="10" fillId="8" borderId="2" xfId="2" applyFont="1" applyFill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0" fontId="8" fillId="0" borderId="32" xfId="2" applyFont="1" applyBorder="1" applyAlignment="1">
      <alignment horizontal="center" vertical="top"/>
    </xf>
    <xf numFmtId="0" fontId="8" fillId="0" borderId="31" xfId="2" applyFont="1" applyBorder="1" applyAlignment="1">
      <alignment horizontal="center" vertical="top"/>
    </xf>
    <xf numFmtId="0" fontId="8" fillId="0" borderId="30" xfId="2" applyFont="1" applyBorder="1" applyAlignment="1">
      <alignment horizontal="center" vertical="top"/>
    </xf>
    <xf numFmtId="0" fontId="6" fillId="0" borderId="37" xfId="2" applyFont="1" applyBorder="1" applyAlignment="1">
      <alignment horizontal="left" vertical="center" wrapText="1"/>
    </xf>
    <xf numFmtId="0" fontId="6" fillId="0" borderId="24" xfId="2" applyFont="1" applyBorder="1" applyAlignment="1">
      <alignment horizontal="left" vertical="center" wrapText="1"/>
    </xf>
    <xf numFmtId="0" fontId="6" fillId="0" borderId="23" xfId="2" applyFont="1" applyBorder="1" applyAlignment="1">
      <alignment horizontal="left" vertical="center" wrapText="1"/>
    </xf>
    <xf numFmtId="0" fontId="6" fillId="0" borderId="36" xfId="2" applyFont="1" applyBorder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35" xfId="2" applyFont="1" applyBorder="1" applyAlignment="1">
      <alignment horizontal="left" vertical="center" wrapText="1"/>
    </xf>
    <xf numFmtId="0" fontId="6" fillId="0" borderId="34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left" vertical="center" wrapText="1"/>
    </xf>
    <xf numFmtId="0" fontId="6" fillId="0" borderId="21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center" vertical="top" wrapText="1"/>
    </xf>
    <xf numFmtId="0" fontId="10" fillId="8" borderId="1" xfId="2" applyFont="1" applyFill="1" applyBorder="1" applyAlignment="1">
      <alignment horizontal="left" vertical="center" wrapText="1"/>
    </xf>
    <xf numFmtId="0" fontId="3" fillId="0" borderId="22" xfId="2" applyBorder="1" applyAlignment="1">
      <alignment horizontal="center" vertical="top"/>
    </xf>
    <xf numFmtId="0" fontId="3" fillId="0" borderId="4" xfId="2" applyBorder="1" applyAlignment="1">
      <alignment horizontal="center" vertical="top"/>
    </xf>
    <xf numFmtId="4" fontId="23" fillId="7" borderId="1" xfId="1" applyNumberFormat="1" applyFont="1" applyFill="1" applyBorder="1" applyAlignment="1">
      <alignment horizontal="center" vertical="center"/>
    </xf>
    <xf numFmtId="0" fontId="23" fillId="7" borderId="1" xfId="1" applyFont="1" applyFill="1" applyBorder="1" applyAlignment="1">
      <alignment horizontal="center" vertical="center"/>
    </xf>
    <xf numFmtId="0" fontId="11" fillId="0" borderId="1" xfId="2" applyFont="1" applyBorder="1" applyAlignment="1">
      <alignment horizontal="left" vertical="center" wrapText="1"/>
    </xf>
    <xf numFmtId="4" fontId="4" fillId="0" borderId="22" xfId="2" applyNumberFormat="1" applyFont="1" applyBorder="1" applyAlignment="1">
      <alignment horizontal="center" vertical="center" shrinkToFit="1"/>
    </xf>
    <xf numFmtId="4" fontId="4" fillId="0" borderId="4" xfId="2" applyNumberFormat="1" applyFont="1" applyBorder="1" applyAlignment="1">
      <alignment horizontal="center" vertical="center" shrinkToFit="1"/>
    </xf>
    <xf numFmtId="0" fontId="18" fillId="0" borderId="24" xfId="2" applyFont="1" applyBorder="1" applyAlignment="1">
      <alignment horizontal="left" vertical="center" wrapText="1"/>
    </xf>
    <xf numFmtId="0" fontId="18" fillId="0" borderId="23" xfId="2" applyFont="1" applyBorder="1" applyAlignment="1">
      <alignment horizontal="left" vertical="center" wrapText="1"/>
    </xf>
    <xf numFmtId="0" fontId="18" fillId="0" borderId="13" xfId="2" applyFont="1" applyBorder="1" applyAlignment="1">
      <alignment horizontal="left" vertical="center" wrapText="1"/>
    </xf>
    <xf numFmtId="0" fontId="18" fillId="0" borderId="21" xfId="2" applyFont="1" applyBorder="1" applyAlignment="1">
      <alignment horizontal="left" vertical="center" wrapText="1"/>
    </xf>
    <xf numFmtId="0" fontId="10" fillId="9" borderId="28" xfId="2" applyFont="1" applyFill="1" applyBorder="1" applyAlignment="1">
      <alignment horizontal="left" vertical="center" wrapText="1"/>
    </xf>
    <xf numFmtId="0" fontId="10" fillId="9" borderId="27" xfId="2" applyFont="1" applyFill="1" applyBorder="1" applyAlignment="1">
      <alignment horizontal="left" vertical="center" wrapText="1"/>
    </xf>
    <xf numFmtId="0" fontId="10" fillId="9" borderId="13" xfId="2" applyFont="1" applyFill="1" applyBorder="1" applyAlignment="1">
      <alignment horizontal="left" vertical="center" wrapText="1"/>
    </xf>
    <xf numFmtId="0" fontId="10" fillId="9" borderId="39" xfId="2" applyFont="1" applyFill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 wrapText="1"/>
    </xf>
    <xf numFmtId="0" fontId="24" fillId="7" borderId="1" xfId="2" applyFont="1" applyFill="1" applyBorder="1" applyAlignment="1">
      <alignment horizontal="left" vertical="center" wrapText="1"/>
    </xf>
    <xf numFmtId="43" fontId="24" fillId="7" borderId="1" xfId="3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2" fontId="8" fillId="0" borderId="22" xfId="2" applyNumberFormat="1" applyFont="1" applyBorder="1" applyAlignment="1">
      <alignment horizontal="center" vertical="center" shrinkToFit="1"/>
    </xf>
    <xf numFmtId="2" fontId="8" fillId="0" borderId="38" xfId="2" applyNumberFormat="1" applyFont="1" applyBorder="1" applyAlignment="1">
      <alignment horizontal="center" vertical="center" shrinkToFit="1"/>
    </xf>
    <xf numFmtId="0" fontId="10" fillId="10" borderId="9" xfId="2" applyFont="1" applyFill="1" applyBorder="1" applyAlignment="1">
      <alignment horizontal="left" vertical="top" wrapText="1"/>
    </xf>
    <xf numFmtId="0" fontId="27" fillId="10" borderId="19" xfId="2" applyFont="1" applyFill="1" applyBorder="1" applyAlignment="1">
      <alignment horizontal="left" vertical="top" wrapText="1"/>
    </xf>
    <xf numFmtId="0" fontId="27" fillId="10" borderId="20" xfId="2" applyFont="1" applyFill="1" applyBorder="1" applyAlignment="1">
      <alignment horizontal="left" vertical="top" wrapText="1"/>
    </xf>
    <xf numFmtId="0" fontId="14" fillId="0" borderId="3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10" fillId="10" borderId="3" xfId="2" applyFont="1" applyFill="1" applyBorder="1" applyAlignment="1">
      <alignment horizontal="left" vertical="center" wrapText="1"/>
    </xf>
    <xf numFmtId="0" fontId="10" fillId="10" borderId="5" xfId="2" applyFont="1" applyFill="1" applyBorder="1" applyAlignment="1">
      <alignment horizontal="left" vertical="center" wrapText="1"/>
    </xf>
    <xf numFmtId="0" fontId="10" fillId="10" borderId="2" xfId="2" applyFont="1" applyFill="1" applyBorder="1" applyAlignment="1">
      <alignment horizontal="left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5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38" fillId="0" borderId="6" xfId="2" applyFont="1" applyBorder="1" applyAlignment="1">
      <alignment horizontal="center" vertical="top" wrapText="1"/>
    </xf>
    <xf numFmtId="0" fontId="3" fillId="0" borderId="12" xfId="2" applyBorder="1" applyAlignment="1">
      <alignment horizontal="center" vertical="top" wrapText="1"/>
    </xf>
    <xf numFmtId="0" fontId="3" fillId="0" borderId="16" xfId="2" applyBorder="1" applyAlignment="1">
      <alignment horizontal="center" vertical="top" wrapText="1"/>
    </xf>
    <xf numFmtId="0" fontId="3" fillId="0" borderId="29" xfId="2" applyBorder="1" applyAlignment="1">
      <alignment horizontal="left" vertical="top" wrapText="1"/>
    </xf>
    <xf numFmtId="0" fontId="3" fillId="0" borderId="0" xfId="2" applyAlignment="1">
      <alignment horizontal="left" vertical="top" wrapText="1"/>
    </xf>
    <xf numFmtId="0" fontId="3" fillId="0" borderId="11" xfId="2" applyBorder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29" fillId="0" borderId="19" xfId="2" applyFont="1" applyBorder="1" applyAlignment="1">
      <alignment horizontal="left" vertical="top" wrapText="1"/>
    </xf>
    <xf numFmtId="0" fontId="29" fillId="0" borderId="20" xfId="2" applyFont="1" applyBorder="1" applyAlignment="1">
      <alignment horizontal="left" vertical="top" wrapText="1"/>
    </xf>
    <xf numFmtId="0" fontId="4" fillId="0" borderId="29" xfId="2" applyFont="1" applyBorder="1" applyAlignment="1">
      <alignment horizontal="left" vertical="center" wrapText="1"/>
    </xf>
    <xf numFmtId="0" fontId="4" fillId="0" borderId="0" xfId="2" applyFont="1" applyAlignment="1">
      <alignment horizontal="left" vertical="center" wrapText="1"/>
    </xf>
    <xf numFmtId="0" fontId="4" fillId="0" borderId="35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 wrapText="1"/>
    </xf>
    <xf numFmtId="0" fontId="10" fillId="10" borderId="15" xfId="2" applyFont="1" applyFill="1" applyBorder="1" applyAlignment="1">
      <alignment horizontal="left" vertical="top" wrapText="1"/>
    </xf>
    <xf numFmtId="0" fontId="9" fillId="10" borderId="17" xfId="2" applyFont="1" applyFill="1" applyBorder="1" applyAlignment="1">
      <alignment horizontal="left" vertical="top" wrapText="1"/>
    </xf>
    <xf numFmtId="0" fontId="9" fillId="10" borderId="42" xfId="2" applyFont="1" applyFill="1" applyBorder="1" applyAlignment="1">
      <alignment horizontal="left" vertical="top" wrapText="1"/>
    </xf>
    <xf numFmtId="0" fontId="10" fillId="9" borderId="9" xfId="2" applyFont="1" applyFill="1" applyBorder="1" applyAlignment="1">
      <alignment horizontal="left" vertical="top" wrapText="1"/>
    </xf>
    <xf numFmtId="0" fontId="10" fillId="9" borderId="19" xfId="2" applyFont="1" applyFill="1" applyBorder="1" applyAlignment="1">
      <alignment horizontal="left" vertical="top" wrapText="1"/>
    </xf>
    <xf numFmtId="0" fontId="10" fillId="9" borderId="20" xfId="2" applyFont="1" applyFill="1" applyBorder="1" applyAlignment="1">
      <alignment horizontal="left" vertical="top" wrapText="1"/>
    </xf>
    <xf numFmtId="0" fontId="10" fillId="9" borderId="15" xfId="2" applyFont="1" applyFill="1" applyBorder="1" applyAlignment="1">
      <alignment horizontal="left" vertical="top" wrapText="1"/>
    </xf>
    <xf numFmtId="0" fontId="10" fillId="9" borderId="17" xfId="2" applyFont="1" applyFill="1" applyBorder="1" applyAlignment="1">
      <alignment horizontal="left" vertical="top" wrapText="1"/>
    </xf>
    <xf numFmtId="0" fontId="10" fillId="9" borderId="42" xfId="2" applyFont="1" applyFill="1" applyBorder="1" applyAlignment="1">
      <alignment horizontal="left" vertical="top" wrapText="1"/>
    </xf>
    <xf numFmtId="2" fontId="24" fillId="7" borderId="1" xfId="2" applyNumberFormat="1" applyFont="1" applyFill="1" applyBorder="1" applyAlignment="1">
      <alignment horizontal="center" vertical="center" wrapText="1"/>
    </xf>
    <xf numFmtId="0" fontId="10" fillId="9" borderId="3" xfId="2" applyFont="1" applyFill="1" applyBorder="1" applyAlignment="1">
      <alignment horizontal="left" vertical="center" wrapText="1"/>
    </xf>
    <xf numFmtId="0" fontId="10" fillId="9" borderId="5" xfId="2" applyFont="1" applyFill="1" applyBorder="1" applyAlignment="1">
      <alignment horizontal="left" vertical="center" wrapText="1"/>
    </xf>
    <xf numFmtId="0" fontId="10" fillId="9" borderId="2" xfId="2" applyFont="1" applyFill="1" applyBorder="1" applyAlignment="1">
      <alignment horizontal="left" vertical="center" wrapText="1"/>
    </xf>
    <xf numFmtId="0" fontId="23" fillId="7" borderId="1" xfId="1" applyFont="1" applyFill="1" applyBorder="1" applyAlignment="1">
      <alignment horizontal="left" vertical="center"/>
    </xf>
    <xf numFmtId="0" fontId="29" fillId="0" borderId="1" xfId="2" applyFont="1" applyBorder="1" applyAlignment="1">
      <alignment horizontal="left" vertical="center" wrapText="1"/>
    </xf>
    <xf numFmtId="0" fontId="27" fillId="9" borderId="19" xfId="2" applyFont="1" applyFill="1" applyBorder="1" applyAlignment="1">
      <alignment horizontal="left" vertical="top" wrapText="1"/>
    </xf>
    <xf numFmtId="0" fontId="27" fillId="9" borderId="20" xfId="2" applyFont="1" applyFill="1" applyBorder="1" applyAlignment="1">
      <alignment horizontal="left" vertical="top" wrapText="1"/>
    </xf>
    <xf numFmtId="0" fontId="4" fillId="0" borderId="28" xfId="2" applyFont="1" applyBorder="1" applyAlignment="1">
      <alignment horizontal="left" vertical="center" wrapText="1"/>
    </xf>
    <xf numFmtId="0" fontId="4" fillId="0" borderId="27" xfId="2" applyFont="1" applyBorder="1" applyAlignment="1">
      <alignment horizontal="left" vertical="center" wrapText="1"/>
    </xf>
    <xf numFmtId="0" fontId="4" fillId="0" borderId="26" xfId="2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/>
    </xf>
    <xf numFmtId="0" fontId="8" fillId="0" borderId="3" xfId="2" applyFont="1" applyBorder="1" applyAlignment="1">
      <alignment horizontal="center" vertical="top"/>
    </xf>
    <xf numFmtId="0" fontId="8" fillId="0" borderId="5" xfId="2" applyFont="1" applyBorder="1" applyAlignment="1">
      <alignment horizontal="center" vertical="top"/>
    </xf>
    <xf numFmtId="0" fontId="8" fillId="0" borderId="2" xfId="2" applyFont="1" applyBorder="1" applyAlignment="1">
      <alignment horizontal="center" vertical="top"/>
    </xf>
    <xf numFmtId="0" fontId="10" fillId="9" borderId="41" xfId="2" applyFont="1" applyFill="1" applyBorder="1" applyAlignment="1">
      <alignment horizontal="left" vertical="center" wrapText="1"/>
    </xf>
    <xf numFmtId="0" fontId="10" fillId="9" borderId="40" xfId="2" applyFont="1" applyFill="1" applyBorder="1" applyAlignment="1">
      <alignment horizontal="left" vertical="center" wrapText="1"/>
    </xf>
    <xf numFmtId="0" fontId="10" fillId="9" borderId="43" xfId="2" applyFont="1" applyFill="1" applyBorder="1" applyAlignment="1">
      <alignment horizontal="left" vertical="center" wrapText="1"/>
    </xf>
    <xf numFmtId="0" fontId="14" fillId="0" borderId="1" xfId="2" applyFont="1" applyBorder="1" applyAlignment="1">
      <alignment horizontal="center" wrapText="1"/>
    </xf>
    <xf numFmtId="0" fontId="4" fillId="0" borderId="41" xfId="2" applyFont="1" applyBorder="1" applyAlignment="1">
      <alignment horizontal="left" vertical="center" wrapText="1"/>
    </xf>
    <xf numFmtId="0" fontId="4" fillId="0" borderId="40" xfId="2" applyFont="1" applyBorder="1" applyAlignment="1">
      <alignment horizontal="left" vertical="center" wrapText="1"/>
    </xf>
    <xf numFmtId="2" fontId="8" fillId="0" borderId="4" xfId="2" applyNumberFormat="1" applyFont="1" applyBorder="1" applyAlignment="1">
      <alignment horizontal="center" vertical="center" shrinkToFit="1"/>
    </xf>
    <xf numFmtId="0" fontId="4" fillId="0" borderId="15" xfId="2" applyFont="1" applyBorder="1" applyAlignment="1">
      <alignment horizontal="center" vertical="top" wrapText="1"/>
    </xf>
    <xf numFmtId="0" fontId="4" fillId="0" borderId="17" xfId="2" applyFont="1" applyBorder="1" applyAlignment="1">
      <alignment horizontal="center" vertical="top" wrapText="1"/>
    </xf>
    <xf numFmtId="0" fontId="4" fillId="0" borderId="42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center" vertical="top" wrapText="1"/>
    </xf>
    <xf numFmtId="0" fontId="10" fillId="10" borderId="29" xfId="2" applyFont="1" applyFill="1" applyBorder="1" applyAlignment="1">
      <alignment horizontal="left" vertical="top" wrapText="1"/>
    </xf>
    <xf numFmtId="0" fontId="27" fillId="10" borderId="0" xfId="2" applyFont="1" applyFill="1" applyAlignment="1">
      <alignment horizontal="left" vertical="top" wrapText="1"/>
    </xf>
    <xf numFmtId="0" fontId="27" fillId="10" borderId="11" xfId="2" applyFont="1" applyFill="1" applyBorder="1" applyAlignment="1">
      <alignment horizontal="left" vertical="top" wrapText="1"/>
    </xf>
    <xf numFmtId="0" fontId="10" fillId="9" borderId="29" xfId="2" applyFont="1" applyFill="1" applyBorder="1" applyAlignment="1">
      <alignment horizontal="left" vertical="top" wrapText="1"/>
    </xf>
    <xf numFmtId="0" fontId="27" fillId="9" borderId="0" xfId="2" applyFont="1" applyFill="1" applyAlignment="1">
      <alignment horizontal="left" vertical="top" wrapText="1"/>
    </xf>
    <xf numFmtId="0" fontId="27" fillId="9" borderId="11" xfId="2" applyFont="1" applyFill="1" applyBorder="1" applyAlignment="1">
      <alignment horizontal="left" vertical="top" wrapText="1"/>
    </xf>
    <xf numFmtId="0" fontId="4" fillId="0" borderId="39" xfId="2" applyFont="1" applyBorder="1" applyAlignment="1">
      <alignment horizontal="left" vertical="center" wrapText="1"/>
    </xf>
    <xf numFmtId="0" fontId="10" fillId="10" borderId="41" xfId="2" applyFont="1" applyFill="1" applyBorder="1" applyAlignment="1">
      <alignment horizontal="left" vertical="center" wrapText="1"/>
    </xf>
    <xf numFmtId="0" fontId="10" fillId="10" borderId="40" xfId="2" applyFont="1" applyFill="1" applyBorder="1" applyAlignment="1">
      <alignment horizontal="left" vertical="center" wrapText="1"/>
    </xf>
    <xf numFmtId="0" fontId="10" fillId="10" borderId="43" xfId="2" applyFont="1" applyFill="1" applyBorder="1" applyAlignment="1">
      <alignment horizontal="left" vertical="center" wrapText="1"/>
    </xf>
    <xf numFmtId="0" fontId="10" fillId="10" borderId="28" xfId="2" applyFont="1" applyFill="1" applyBorder="1" applyAlignment="1">
      <alignment horizontal="left" vertical="center" wrapText="1"/>
    </xf>
    <xf numFmtId="0" fontId="10" fillId="10" borderId="27" xfId="2" applyFont="1" applyFill="1" applyBorder="1" applyAlignment="1">
      <alignment horizontal="left" vertical="center" wrapText="1"/>
    </xf>
    <xf numFmtId="0" fontId="10" fillId="10" borderId="13" xfId="2" applyFont="1" applyFill="1" applyBorder="1" applyAlignment="1">
      <alignment horizontal="left" vertical="center" wrapText="1"/>
    </xf>
    <xf numFmtId="0" fontId="10" fillId="10" borderId="39" xfId="2" applyFont="1" applyFill="1" applyBorder="1" applyAlignment="1">
      <alignment horizontal="left" vertical="center" wrapText="1"/>
    </xf>
    <xf numFmtId="4" fontId="4" fillId="0" borderId="1" xfId="2" applyNumberFormat="1" applyFont="1" applyBorder="1" applyAlignment="1">
      <alignment horizontal="center" vertical="center" shrinkToFit="1"/>
    </xf>
    <xf numFmtId="0" fontId="3" fillId="0" borderId="1" xfId="2" applyBorder="1" applyAlignment="1">
      <alignment horizontal="center" vertical="center"/>
    </xf>
    <xf numFmtId="0" fontId="10" fillId="8" borderId="6" xfId="2" applyFont="1" applyFill="1" applyBorder="1" applyAlignment="1">
      <alignment horizontal="left" vertical="center" wrapText="1"/>
    </xf>
    <xf numFmtId="0" fontId="10" fillId="8" borderId="12" xfId="2" applyFont="1" applyFill="1" applyBorder="1" applyAlignment="1">
      <alignment horizontal="left" vertical="center" wrapText="1"/>
    </xf>
    <xf numFmtId="0" fontId="10" fillId="8" borderId="16" xfId="2" applyFont="1" applyFill="1" applyBorder="1" applyAlignment="1">
      <alignment horizontal="left" vertical="center" wrapText="1"/>
    </xf>
    <xf numFmtId="0" fontId="18" fillId="0" borderId="9" xfId="2" applyFont="1" applyBorder="1" applyAlignment="1">
      <alignment horizontal="left" vertical="center" wrapText="1"/>
    </xf>
    <xf numFmtId="0" fontId="18" fillId="0" borderId="19" xfId="2" applyFont="1" applyBorder="1" applyAlignment="1">
      <alignment horizontal="left" vertical="center" wrapText="1"/>
    </xf>
    <xf numFmtId="0" fontId="18" fillId="0" borderId="18" xfId="2" applyFont="1" applyBorder="1" applyAlignment="1">
      <alignment horizontal="left" vertical="center" wrapText="1"/>
    </xf>
    <xf numFmtId="0" fontId="5" fillId="0" borderId="9" xfId="2" applyFont="1" applyBorder="1" applyAlignment="1">
      <alignment horizontal="left" vertical="center" wrapText="1"/>
    </xf>
    <xf numFmtId="0" fontId="5" fillId="0" borderId="19" xfId="2" applyFont="1" applyBorder="1" applyAlignment="1">
      <alignment horizontal="left" vertical="center" wrapText="1"/>
    </xf>
    <xf numFmtId="0" fontId="5" fillId="0" borderId="20" xfId="2" applyFont="1" applyBorder="1" applyAlignment="1">
      <alignment horizontal="left" vertical="center" wrapText="1"/>
    </xf>
    <xf numFmtId="0" fontId="18" fillId="0" borderId="1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/>
    </xf>
    <xf numFmtId="0" fontId="8" fillId="0" borderId="5" xfId="2" applyFont="1" applyBorder="1" applyAlignment="1">
      <alignment horizontal="left" vertical="center"/>
    </xf>
    <xf numFmtId="0" fontId="8" fillId="0" borderId="2" xfId="2" applyFont="1" applyBorder="1" applyAlignment="1">
      <alignment horizontal="left" vertical="center"/>
    </xf>
    <xf numFmtId="0" fontId="14" fillId="0" borderId="1" xfId="2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 shrinkToFit="1"/>
    </xf>
    <xf numFmtId="0" fontId="10" fillId="7" borderId="1" xfId="1" applyFont="1" applyFill="1" applyBorder="1" applyAlignment="1">
      <alignment horizontal="left" vertical="center"/>
    </xf>
    <xf numFmtId="43" fontId="10" fillId="7" borderId="1" xfId="3" applyFont="1" applyFill="1" applyBorder="1" applyAlignment="1">
      <alignment horizontal="left" vertical="center"/>
    </xf>
    <xf numFmtId="0" fontId="13" fillId="0" borderId="1" xfId="2" applyFont="1" applyBorder="1" applyAlignment="1">
      <alignment horizontal="left" vertical="center"/>
    </xf>
    <xf numFmtId="0" fontId="8" fillId="3" borderId="0" xfId="2" applyFont="1" applyFill="1" applyAlignment="1">
      <alignment horizontal="center" vertical="center"/>
    </xf>
    <xf numFmtId="0" fontId="24" fillId="0" borderId="3" xfId="2" applyFont="1" applyBorder="1" applyAlignment="1">
      <alignment horizontal="center" vertical="center"/>
    </xf>
    <xf numFmtId="0" fontId="24" fillId="0" borderId="5" xfId="2" applyFont="1" applyBorder="1" applyAlignment="1">
      <alignment horizontal="center" vertical="center"/>
    </xf>
    <xf numFmtId="0" fontId="24" fillId="0" borderId="2" xfId="2" applyFont="1" applyBorder="1" applyAlignment="1">
      <alignment horizontal="center" vertical="center"/>
    </xf>
    <xf numFmtId="0" fontId="8" fillId="0" borderId="3" xfId="2" applyFont="1" applyBorder="1" applyAlignment="1">
      <alignment vertical="center"/>
    </xf>
    <xf numFmtId="0" fontId="8" fillId="0" borderId="5" xfId="2" applyFont="1" applyBorder="1" applyAlignment="1">
      <alignment vertical="center"/>
    </xf>
    <xf numFmtId="0" fontId="8" fillId="0" borderId="2" xfId="2" applyFont="1" applyBorder="1" applyAlignment="1">
      <alignment vertical="center"/>
    </xf>
  </cellXfs>
  <cellStyles count="6">
    <cellStyle name="Bom" xfId="1" builtinId="26"/>
    <cellStyle name="Moeda 2" xfId="5" xr:uid="{00000000-0005-0000-0000-000001000000}"/>
    <cellStyle name="Normal" xfId="0" builtinId="0"/>
    <cellStyle name="Normal 2" xfId="2" xr:uid="{00000000-0005-0000-0000-000003000000}"/>
    <cellStyle name="Porcentagem 2" xfId="4" xr:uid="{00000000-0005-0000-0000-000004000000}"/>
    <cellStyle name="Vírgula 2" xfId="3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7"/>
  <sheetViews>
    <sheetView tabSelected="1" topLeftCell="A322" zoomScale="80" zoomScaleNormal="80" zoomScaleSheetLayoutView="80" workbookViewId="0">
      <selection activeCell="A8" sqref="A8"/>
    </sheetView>
  </sheetViews>
  <sheetFormatPr defaultRowHeight="12.75"/>
  <cols>
    <col min="1" max="1" width="77" style="1" customWidth="1"/>
    <col min="2" max="2" width="24.42578125" style="1" customWidth="1"/>
    <col min="3" max="3" width="13.42578125" style="1" customWidth="1"/>
    <col min="4" max="4" width="14.140625" style="1" customWidth="1"/>
    <col min="5" max="5" width="13.28515625" style="1" customWidth="1"/>
    <col min="6" max="6" width="11" style="1" customWidth="1"/>
    <col min="7" max="7" width="9.140625" style="1"/>
    <col min="8" max="8" width="9.42578125" style="1" bestFit="1" customWidth="1"/>
    <col min="9" max="16384" width="9.140625" style="1"/>
  </cols>
  <sheetData>
    <row r="1" spans="1:6" ht="50.45" customHeight="1">
      <c r="A1" s="353" t="s">
        <v>222</v>
      </c>
      <c r="B1" s="354"/>
      <c r="C1" s="354"/>
      <c r="D1" s="354"/>
      <c r="E1" s="354"/>
      <c r="F1" s="355"/>
    </row>
    <row r="2" spans="1:6" ht="19.5" customHeight="1">
      <c r="A2" s="277" t="s">
        <v>221</v>
      </c>
      <c r="B2" s="277" t="s">
        <v>220</v>
      </c>
      <c r="C2" s="356"/>
      <c r="D2" s="357"/>
      <c r="E2" s="357"/>
      <c r="F2" s="358"/>
    </row>
    <row r="3" spans="1:6" ht="36" customHeight="1">
      <c r="A3" s="276" t="s">
        <v>219</v>
      </c>
      <c r="B3" s="274">
        <f>E113+E224</f>
        <v>0</v>
      </c>
      <c r="C3" s="356"/>
      <c r="D3" s="357"/>
      <c r="E3" s="357"/>
      <c r="F3" s="358"/>
    </row>
    <row r="4" spans="1:6" ht="19.5" customHeight="1">
      <c r="A4" s="276" t="s">
        <v>218</v>
      </c>
      <c r="B4" s="274">
        <f>F308</f>
        <v>0</v>
      </c>
      <c r="C4" s="356"/>
      <c r="D4" s="357"/>
      <c r="E4" s="357"/>
      <c r="F4" s="358"/>
    </row>
    <row r="5" spans="1:6" ht="19.5" customHeight="1">
      <c r="A5" s="275" t="s">
        <v>217</v>
      </c>
      <c r="B5" s="274">
        <f>B330</f>
        <v>0</v>
      </c>
      <c r="C5" s="356"/>
      <c r="D5" s="357"/>
      <c r="E5" s="357"/>
      <c r="F5" s="358"/>
    </row>
    <row r="6" spans="1:6" ht="19.5" customHeight="1">
      <c r="A6" s="273" t="s">
        <v>216</v>
      </c>
      <c r="B6" s="271">
        <f>B3+B4+B5</f>
        <v>0</v>
      </c>
      <c r="C6" s="356"/>
      <c r="D6" s="357"/>
      <c r="E6" s="357"/>
      <c r="F6" s="358"/>
    </row>
    <row r="7" spans="1:6" ht="19.5" customHeight="1">
      <c r="A7" s="272" t="s">
        <v>215</v>
      </c>
      <c r="B7" s="271" t="s">
        <v>214</v>
      </c>
      <c r="C7" s="356"/>
      <c r="D7" s="357"/>
      <c r="E7" s="357"/>
      <c r="F7" s="358"/>
    </row>
    <row r="8" spans="1:6" ht="19.5" customHeight="1">
      <c r="A8" s="272" t="s">
        <v>223</v>
      </c>
      <c r="B8" s="271" t="s">
        <v>214</v>
      </c>
      <c r="C8" s="356"/>
      <c r="D8" s="357"/>
      <c r="E8" s="357"/>
      <c r="F8" s="358"/>
    </row>
    <row r="9" spans="1:6" ht="16.5" customHeight="1">
      <c r="A9" s="359" t="s">
        <v>213</v>
      </c>
      <c r="B9" s="360"/>
      <c r="C9" s="360"/>
      <c r="D9" s="360"/>
      <c r="E9" s="360"/>
      <c r="F9" s="361"/>
    </row>
    <row r="10" spans="1:6" ht="17.25" customHeight="1">
      <c r="A10" s="368" t="s">
        <v>212</v>
      </c>
      <c r="B10" s="369"/>
      <c r="C10" s="369"/>
      <c r="D10" s="369"/>
      <c r="E10" s="369"/>
      <c r="F10" s="370"/>
    </row>
    <row r="11" spans="1:6" ht="13.7" customHeight="1">
      <c r="A11" s="82" t="s">
        <v>53</v>
      </c>
      <c r="B11" s="82" t="s">
        <v>52</v>
      </c>
      <c r="C11" s="82" t="s">
        <v>51</v>
      </c>
      <c r="D11" s="82" t="s">
        <v>50</v>
      </c>
      <c r="E11" s="216" t="s">
        <v>35</v>
      </c>
      <c r="F11" s="215" t="s">
        <v>124</v>
      </c>
    </row>
    <row r="12" spans="1:6" ht="14.25" customHeight="1">
      <c r="A12" s="66" t="s">
        <v>211</v>
      </c>
      <c r="B12" s="80" t="s">
        <v>83</v>
      </c>
      <c r="C12" s="79">
        <v>1</v>
      </c>
      <c r="D12" s="78"/>
      <c r="E12" s="270">
        <f>D12</f>
        <v>0</v>
      </c>
      <c r="F12" s="269"/>
    </row>
    <row r="13" spans="1:6" ht="14.25" customHeight="1">
      <c r="A13" s="69" t="s">
        <v>196</v>
      </c>
      <c r="B13" s="80" t="s">
        <v>210</v>
      </c>
      <c r="C13" s="268">
        <v>0.4</v>
      </c>
      <c r="D13" s="78"/>
      <c r="E13" s="78">
        <f>D13</f>
        <v>0</v>
      </c>
      <c r="F13" s="267"/>
    </row>
    <row r="14" spans="1:6" ht="17.25" customHeight="1">
      <c r="A14" s="266" t="s">
        <v>209</v>
      </c>
      <c r="B14" s="265" t="s">
        <v>208</v>
      </c>
      <c r="C14" s="210">
        <v>1</v>
      </c>
      <c r="D14" s="209">
        <f>SUM(D12+D13)</f>
        <v>0</v>
      </c>
      <c r="E14" s="264">
        <f>SUM(E12:E13)</f>
        <v>0</v>
      </c>
      <c r="F14" s="209">
        <f>E14</f>
        <v>0</v>
      </c>
    </row>
    <row r="15" spans="1:6" ht="16.5" customHeight="1">
      <c r="A15" s="368" t="s">
        <v>193</v>
      </c>
      <c r="B15" s="369"/>
      <c r="C15" s="369"/>
      <c r="D15" s="369"/>
      <c r="E15" s="369"/>
      <c r="F15" s="370"/>
    </row>
    <row r="16" spans="1:6" ht="14.25" customHeight="1">
      <c r="A16" s="365" t="s">
        <v>192</v>
      </c>
      <c r="B16" s="366"/>
      <c r="C16" s="366"/>
      <c r="D16" s="366"/>
      <c r="E16" s="366"/>
      <c r="F16" s="367"/>
    </row>
    <row r="17" spans="1:8" ht="14.25" customHeight="1">
      <c r="A17" s="254" t="s">
        <v>38</v>
      </c>
      <c r="B17" s="253" t="s">
        <v>32</v>
      </c>
      <c r="C17" s="4" t="s">
        <v>37</v>
      </c>
      <c r="D17" s="82" t="s">
        <v>50</v>
      </c>
      <c r="E17" s="252" t="s">
        <v>37</v>
      </c>
      <c r="F17" s="252" t="s">
        <v>35</v>
      </c>
    </row>
    <row r="18" spans="1:8" ht="14.25" customHeight="1">
      <c r="A18" s="247" t="s">
        <v>191</v>
      </c>
      <c r="B18" s="237" t="s">
        <v>30</v>
      </c>
      <c r="C18" s="251">
        <v>0.2</v>
      </c>
      <c r="D18" s="260">
        <f>C18*E12</f>
        <v>0</v>
      </c>
      <c r="E18" s="263">
        <v>1</v>
      </c>
      <c r="F18" s="166">
        <f t="shared" ref="F18:F25" si="0">PRODUCT(D18*E18)</f>
        <v>0</v>
      </c>
    </row>
    <row r="19" spans="1:8" ht="14.25" customHeight="1">
      <c r="A19" s="247" t="s">
        <v>190</v>
      </c>
      <c r="B19" s="237" t="s">
        <v>30</v>
      </c>
      <c r="C19" s="246">
        <v>0.08</v>
      </c>
      <c r="D19" s="260">
        <f>C19*E12</f>
        <v>0</v>
      </c>
      <c r="E19" s="261">
        <v>1</v>
      </c>
      <c r="F19" s="166">
        <f t="shared" si="0"/>
        <v>0</v>
      </c>
    </row>
    <row r="20" spans="1:8" ht="14.25" customHeight="1">
      <c r="A20" s="247" t="s">
        <v>189</v>
      </c>
      <c r="B20" s="237" t="s">
        <v>30</v>
      </c>
      <c r="C20" s="262">
        <v>1.4999999999999999E-2</v>
      </c>
      <c r="D20" s="260">
        <f>C20*E12</f>
        <v>0</v>
      </c>
      <c r="E20" s="261">
        <v>1</v>
      </c>
      <c r="F20" s="166">
        <f t="shared" si="0"/>
        <v>0</v>
      </c>
    </row>
    <row r="21" spans="1:8" ht="14.25" customHeight="1">
      <c r="A21" s="247" t="s">
        <v>188</v>
      </c>
      <c r="B21" s="237" t="s">
        <v>30</v>
      </c>
      <c r="C21" s="246">
        <v>0.01</v>
      </c>
      <c r="D21" s="260">
        <f>C21*E12</f>
        <v>0</v>
      </c>
      <c r="E21" s="261">
        <v>1</v>
      </c>
      <c r="F21" s="166">
        <f t="shared" si="0"/>
        <v>0</v>
      </c>
    </row>
    <row r="22" spans="1:8" ht="14.25" customHeight="1">
      <c r="A22" s="247" t="s">
        <v>187</v>
      </c>
      <c r="B22" s="237" t="s">
        <v>30</v>
      </c>
      <c r="C22" s="262">
        <v>2E-3</v>
      </c>
      <c r="D22" s="260">
        <f>C22*E12</f>
        <v>0</v>
      </c>
      <c r="E22" s="261">
        <v>1</v>
      </c>
      <c r="F22" s="166">
        <f t="shared" si="0"/>
        <v>0</v>
      </c>
    </row>
    <row r="23" spans="1:8" ht="14.25" customHeight="1">
      <c r="A23" s="196" t="s">
        <v>186</v>
      </c>
      <c r="B23" s="237" t="s">
        <v>30</v>
      </c>
      <c r="C23" s="195">
        <v>6.0000000000000001E-3</v>
      </c>
      <c r="D23" s="260">
        <f>C23*E12</f>
        <v>0</v>
      </c>
      <c r="E23" s="259">
        <v>1</v>
      </c>
      <c r="F23" s="166">
        <f t="shared" si="0"/>
        <v>0</v>
      </c>
    </row>
    <row r="24" spans="1:8" ht="14.25" customHeight="1">
      <c r="A24" s="196" t="s">
        <v>185</v>
      </c>
      <c r="B24" s="237" t="s">
        <v>30</v>
      </c>
      <c r="C24" s="195">
        <v>2.5000000000000001E-2</v>
      </c>
      <c r="D24" s="260">
        <f>C24*E12</f>
        <v>0</v>
      </c>
      <c r="E24" s="259">
        <v>1</v>
      </c>
      <c r="F24" s="166">
        <f t="shared" si="0"/>
        <v>0</v>
      </c>
    </row>
    <row r="25" spans="1:8" ht="14.25" customHeight="1">
      <c r="A25" s="196" t="s">
        <v>184</v>
      </c>
      <c r="B25" s="237" t="s">
        <v>30</v>
      </c>
      <c r="C25" s="195">
        <v>0.03</v>
      </c>
      <c r="D25" s="260">
        <f>C25*E12</f>
        <v>0</v>
      </c>
      <c r="E25" s="259">
        <v>1</v>
      </c>
      <c r="F25" s="166">
        <f t="shared" si="0"/>
        <v>0</v>
      </c>
    </row>
    <row r="26" spans="1:8" ht="14.25" customHeight="1">
      <c r="A26" s="107" t="s">
        <v>183</v>
      </c>
      <c r="B26" s="258"/>
      <c r="C26" s="257">
        <f>SUM(C18:C25)</f>
        <v>0.3680000000000001</v>
      </c>
      <c r="D26" s="256">
        <f>SUM(D18:D25)</f>
        <v>0</v>
      </c>
      <c r="E26" s="255"/>
      <c r="F26" s="201">
        <f>SUM(F18:F25)</f>
        <v>0</v>
      </c>
    </row>
    <row r="27" spans="1:8" ht="14.25" customHeight="1">
      <c r="A27" s="365" t="s">
        <v>182</v>
      </c>
      <c r="B27" s="363"/>
      <c r="C27" s="366"/>
      <c r="D27" s="366"/>
      <c r="E27" s="366"/>
      <c r="F27" s="367"/>
    </row>
    <row r="28" spans="1:8" ht="14.25" customHeight="1">
      <c r="A28" s="254" t="s">
        <v>38</v>
      </c>
      <c r="B28" s="253" t="s">
        <v>32</v>
      </c>
      <c r="C28" s="4" t="s">
        <v>37</v>
      </c>
      <c r="D28" s="82" t="s">
        <v>50</v>
      </c>
      <c r="E28" s="252" t="s">
        <v>37</v>
      </c>
      <c r="F28" s="252" t="s">
        <v>35</v>
      </c>
    </row>
    <row r="29" spans="1:8" ht="14.25" customHeight="1">
      <c r="A29" s="247" t="s">
        <v>181</v>
      </c>
      <c r="B29" s="237" t="s">
        <v>30</v>
      </c>
      <c r="C29" s="251">
        <v>8.3299999999999999E-2</v>
      </c>
      <c r="D29" s="250">
        <f>E14*C29</f>
        <v>0</v>
      </c>
      <c r="E29" s="249">
        <v>1</v>
      </c>
      <c r="F29" s="128">
        <f>PRODUCT(D29*E29)</f>
        <v>0</v>
      </c>
    </row>
    <row r="30" spans="1:8" ht="17.25" customHeight="1">
      <c r="A30" s="247" t="s">
        <v>180</v>
      </c>
      <c r="B30" s="237" t="s">
        <v>30</v>
      </c>
      <c r="C30" s="246">
        <v>2.7799999999999998E-2</v>
      </c>
      <c r="D30" s="245">
        <f>C30*E14</f>
        <v>0</v>
      </c>
      <c r="E30" s="244">
        <v>1</v>
      </c>
      <c r="F30" s="128">
        <f>PRODUCT(D30*E30)</f>
        <v>0</v>
      </c>
    </row>
    <row r="31" spans="1:8" ht="14.25" customHeight="1">
      <c r="A31" s="248" t="s">
        <v>35</v>
      </c>
      <c r="B31" s="237" t="s">
        <v>30</v>
      </c>
      <c r="C31" s="242">
        <f>SUM(C29:C30)</f>
        <v>0.1111</v>
      </c>
      <c r="D31" s="241">
        <f>SUM(D29:D30)</f>
        <v>0</v>
      </c>
      <c r="E31" s="240">
        <v>1</v>
      </c>
      <c r="F31" s="128">
        <f>PRODUCT(D31*E31)</f>
        <v>0</v>
      </c>
    </row>
    <row r="32" spans="1:8" ht="14.25" customHeight="1">
      <c r="A32" s="247" t="s">
        <v>179</v>
      </c>
      <c r="B32" s="237" t="s">
        <v>30</v>
      </c>
      <c r="C32" s="246">
        <v>4.0899999999999999E-2</v>
      </c>
      <c r="D32" s="245">
        <f>E14*C32</f>
        <v>0</v>
      </c>
      <c r="E32" s="244">
        <v>1</v>
      </c>
      <c r="F32" s="128">
        <f>PRODUCT(D32*E32)</f>
        <v>0</v>
      </c>
      <c r="H32" s="239"/>
    </row>
    <row r="33" spans="1:8" ht="14.25" customHeight="1">
      <c r="A33" s="243" t="s">
        <v>178</v>
      </c>
      <c r="B33" s="237" t="s">
        <v>30</v>
      </c>
      <c r="C33" s="242">
        <f>SUM(C32,C31)</f>
        <v>0.152</v>
      </c>
      <c r="D33" s="241">
        <f>SUM(D32,D31)</f>
        <v>0</v>
      </c>
      <c r="E33" s="240"/>
      <c r="F33" s="156">
        <f>F31+F32</f>
        <v>0</v>
      </c>
    </row>
    <row r="34" spans="1:8" ht="14.25" customHeight="1">
      <c r="A34" s="362" t="s">
        <v>207</v>
      </c>
      <c r="B34" s="363"/>
      <c r="C34" s="363"/>
      <c r="D34" s="363"/>
      <c r="E34" s="363"/>
      <c r="F34" s="364"/>
    </row>
    <row r="35" spans="1:8" ht="14.25" customHeight="1">
      <c r="A35" s="116" t="s">
        <v>38</v>
      </c>
      <c r="B35" s="189" t="s">
        <v>32</v>
      </c>
      <c r="C35" s="176" t="s">
        <v>37</v>
      </c>
      <c r="D35" s="82" t="s">
        <v>50</v>
      </c>
      <c r="E35" s="157" t="s">
        <v>37</v>
      </c>
      <c r="F35" s="156" t="s">
        <v>35</v>
      </c>
    </row>
    <row r="36" spans="1:8" ht="14.25" customHeight="1">
      <c r="A36" s="196" t="s">
        <v>206</v>
      </c>
      <c r="B36" s="237" t="s">
        <v>30</v>
      </c>
      <c r="C36" s="195">
        <v>2.9999999999999997E-4</v>
      </c>
      <c r="D36" s="168">
        <f>E14*C36</f>
        <v>0</v>
      </c>
      <c r="E36" s="167">
        <v>1</v>
      </c>
      <c r="F36" s="128">
        <f>PRODUCT(D36*E36)</f>
        <v>0</v>
      </c>
    </row>
    <row r="37" spans="1:8" ht="14.25" customHeight="1">
      <c r="A37" s="196" t="s">
        <v>175</v>
      </c>
      <c r="B37" s="237" t="s">
        <v>30</v>
      </c>
      <c r="C37" s="195">
        <v>1E-4</v>
      </c>
      <c r="D37" s="168">
        <f>E14*C37</f>
        <v>0</v>
      </c>
      <c r="E37" s="167">
        <v>1</v>
      </c>
      <c r="F37" s="128">
        <f>PRODUCT(D37,E37)</f>
        <v>0</v>
      </c>
      <c r="H37" s="239"/>
    </row>
    <row r="38" spans="1:8" ht="14.25" customHeight="1">
      <c r="A38" s="194" t="s">
        <v>174</v>
      </c>
      <c r="B38" s="237" t="s">
        <v>30</v>
      </c>
      <c r="C38" s="238">
        <f>SUM(C36:C37)</f>
        <v>3.9999999999999996E-4</v>
      </c>
      <c r="D38" s="192">
        <f>SUM(D36:D37)</f>
        <v>0</v>
      </c>
      <c r="E38" s="191"/>
      <c r="F38" s="190">
        <f>SUM(F36:F37)</f>
        <v>0</v>
      </c>
    </row>
    <row r="39" spans="1:8" ht="17.25" customHeight="1">
      <c r="A39" s="388" t="s">
        <v>173</v>
      </c>
      <c r="B39" s="388"/>
      <c r="C39" s="388"/>
      <c r="D39" s="388"/>
      <c r="E39" s="388"/>
      <c r="F39" s="388"/>
    </row>
    <row r="40" spans="1:8">
      <c r="A40" s="116" t="s">
        <v>38</v>
      </c>
      <c r="B40" s="189" t="s">
        <v>32</v>
      </c>
      <c r="C40" s="176" t="s">
        <v>37</v>
      </c>
      <c r="D40" s="82" t="s">
        <v>50</v>
      </c>
      <c r="E40" s="157" t="s">
        <v>37</v>
      </c>
      <c r="F40" s="156" t="s">
        <v>35</v>
      </c>
    </row>
    <row r="41" spans="1:8">
      <c r="A41" s="27" t="s">
        <v>172</v>
      </c>
      <c r="B41" s="237" t="s">
        <v>30</v>
      </c>
      <c r="C41" s="186">
        <v>4.1999999999999997E-3</v>
      </c>
      <c r="D41" s="31">
        <f>E14*C41</f>
        <v>0</v>
      </c>
      <c r="E41" s="33">
        <v>1</v>
      </c>
      <c r="F41" s="128">
        <f>PRODUCT(D41*E41)</f>
        <v>0</v>
      </c>
    </row>
    <row r="42" spans="1:8">
      <c r="A42" s="27" t="s">
        <v>171</v>
      </c>
      <c r="B42" s="237" t="s">
        <v>30</v>
      </c>
      <c r="C42" s="186">
        <v>1.6999999999999999E-3</v>
      </c>
      <c r="D42" s="31">
        <f>E14*C42</f>
        <v>0</v>
      </c>
      <c r="E42" s="33">
        <v>1</v>
      </c>
      <c r="F42" s="128">
        <f>PRODUCT(D42*E42)</f>
        <v>0</v>
      </c>
    </row>
    <row r="43" spans="1:8">
      <c r="A43" s="27" t="s">
        <v>170</v>
      </c>
      <c r="B43" s="237" t="s">
        <v>30</v>
      </c>
      <c r="C43" s="186">
        <v>3.2000000000000001E-2</v>
      </c>
      <c r="D43" s="31">
        <f>E14*C43</f>
        <v>0</v>
      </c>
      <c r="E43" s="33">
        <v>1</v>
      </c>
      <c r="F43" s="128">
        <f>PRODUCT(D43*E43)</f>
        <v>0</v>
      </c>
    </row>
    <row r="44" spans="1:8">
      <c r="A44" s="27" t="s">
        <v>169</v>
      </c>
      <c r="B44" s="237" t="s">
        <v>30</v>
      </c>
      <c r="C44" s="186">
        <v>8.0000000000000002E-3</v>
      </c>
      <c r="D44" s="31">
        <f>E14*C44</f>
        <v>0</v>
      </c>
      <c r="E44" s="33">
        <v>1</v>
      </c>
      <c r="F44" s="128">
        <f>PRODUCT(D44*E44)</f>
        <v>0</v>
      </c>
    </row>
    <row r="45" spans="1:8">
      <c r="A45" s="27" t="s">
        <v>168</v>
      </c>
      <c r="B45" s="237" t="s">
        <v>30</v>
      </c>
      <c r="C45" s="186">
        <v>2.9999999999999997E-4</v>
      </c>
      <c r="D45" s="31">
        <f>E14*C45</f>
        <v>0</v>
      </c>
      <c r="E45" s="33">
        <v>1</v>
      </c>
      <c r="F45" s="33">
        <v>1.78</v>
      </c>
    </row>
    <row r="46" spans="1:8">
      <c r="A46" s="27" t="s">
        <v>167</v>
      </c>
      <c r="B46" s="237" t="s">
        <v>30</v>
      </c>
      <c r="C46" s="186">
        <v>2.9999999999999997E-4</v>
      </c>
      <c r="D46" s="31">
        <f>E14*C46</f>
        <v>0</v>
      </c>
      <c r="E46" s="33">
        <v>1</v>
      </c>
      <c r="F46" s="128">
        <f>PRODUCT(D46*E46)</f>
        <v>0</v>
      </c>
    </row>
    <row r="47" spans="1:8">
      <c r="A47" s="35" t="s">
        <v>166</v>
      </c>
      <c r="B47" s="237" t="s">
        <v>30</v>
      </c>
      <c r="C47" s="185">
        <f>SUM(C41:C46)</f>
        <v>4.6500000000000007E-2</v>
      </c>
      <c r="D47" s="188">
        <f>SUM(D41:D46)</f>
        <v>0</v>
      </c>
      <c r="E47" s="187"/>
      <c r="F47" s="188">
        <f>SUM(F41:F46)</f>
        <v>1.78</v>
      </c>
    </row>
    <row r="48" spans="1:8">
      <c r="A48" s="291" t="s">
        <v>165</v>
      </c>
      <c r="B48" s="292"/>
      <c r="C48" s="292"/>
      <c r="D48" s="292"/>
      <c r="E48" s="292"/>
      <c r="F48" s="293"/>
    </row>
    <row r="49" spans="1:6">
      <c r="A49" s="116" t="s">
        <v>38</v>
      </c>
      <c r="B49" s="189" t="s">
        <v>32</v>
      </c>
      <c r="C49" s="176" t="s">
        <v>37</v>
      </c>
      <c r="D49" s="82" t="s">
        <v>50</v>
      </c>
      <c r="E49" s="157" t="s">
        <v>37</v>
      </c>
      <c r="F49" s="156" t="s">
        <v>35</v>
      </c>
    </row>
    <row r="50" spans="1:6">
      <c r="A50" s="27" t="s">
        <v>164</v>
      </c>
      <c r="B50" s="237" t="s">
        <v>30</v>
      </c>
      <c r="C50" s="186">
        <v>8.3299999999999999E-2</v>
      </c>
      <c r="D50" s="31">
        <f>E14*C50</f>
        <v>0</v>
      </c>
      <c r="E50" s="33">
        <v>1</v>
      </c>
      <c r="F50" s="128">
        <f t="shared" ref="F50:F58" si="1">PRODUCT(D50*E50)</f>
        <v>0</v>
      </c>
    </row>
    <row r="51" spans="1:6">
      <c r="A51" s="27" t="s">
        <v>163</v>
      </c>
      <c r="B51" s="237" t="s">
        <v>30</v>
      </c>
      <c r="C51" s="186">
        <v>1.3899999999999999E-2</v>
      </c>
      <c r="D51" s="31">
        <f>E14*C51</f>
        <v>0</v>
      </c>
      <c r="E51" s="33">
        <v>1</v>
      </c>
      <c r="F51" s="128">
        <f t="shared" si="1"/>
        <v>0</v>
      </c>
    </row>
    <row r="52" spans="1:6">
      <c r="A52" s="27" t="s">
        <v>162</v>
      </c>
      <c r="B52" s="237" t="s">
        <v>30</v>
      </c>
      <c r="C52" s="186">
        <v>2.0000000000000001E-4</v>
      </c>
      <c r="D52" s="31">
        <f>E14*C52</f>
        <v>0</v>
      </c>
      <c r="E52" s="33">
        <v>1</v>
      </c>
      <c r="F52" s="128">
        <f t="shared" si="1"/>
        <v>0</v>
      </c>
    </row>
    <row r="53" spans="1:6">
      <c r="A53" s="27" t="s">
        <v>161</v>
      </c>
      <c r="B53" s="186" t="s">
        <v>30</v>
      </c>
      <c r="C53" s="186">
        <v>2.8E-3</v>
      </c>
      <c r="D53" s="31">
        <f>E14*C53</f>
        <v>0</v>
      </c>
      <c r="E53" s="33">
        <v>1</v>
      </c>
      <c r="F53" s="128">
        <f t="shared" si="1"/>
        <v>0</v>
      </c>
    </row>
    <row r="54" spans="1:6">
      <c r="A54" s="27" t="s">
        <v>160</v>
      </c>
      <c r="B54" s="186" t="s">
        <v>30</v>
      </c>
      <c r="C54" s="186">
        <v>3.3E-3</v>
      </c>
      <c r="D54" s="31">
        <f>E14*C54</f>
        <v>0</v>
      </c>
      <c r="E54" s="33">
        <v>1</v>
      </c>
      <c r="F54" s="128">
        <f t="shared" si="1"/>
        <v>0</v>
      </c>
    </row>
    <row r="55" spans="1:6">
      <c r="A55" s="27" t="s">
        <v>159</v>
      </c>
      <c r="B55" s="186" t="s">
        <v>30</v>
      </c>
      <c r="C55" s="186">
        <v>1.9400000000000001E-2</v>
      </c>
      <c r="D55" s="31">
        <f>E14*C55</f>
        <v>0</v>
      </c>
      <c r="E55" s="33">
        <v>1</v>
      </c>
      <c r="F55" s="128">
        <f t="shared" si="1"/>
        <v>0</v>
      </c>
    </row>
    <row r="56" spans="1:6">
      <c r="A56" s="30" t="s">
        <v>35</v>
      </c>
      <c r="B56" s="186" t="s">
        <v>30</v>
      </c>
      <c r="C56" s="185">
        <f>SUM(C50:C55)</f>
        <v>0.1229</v>
      </c>
      <c r="D56" s="188">
        <f>SUM(D50:D55)</f>
        <v>0</v>
      </c>
      <c r="E56" s="187">
        <v>1</v>
      </c>
      <c r="F56" s="128">
        <f t="shared" si="1"/>
        <v>0</v>
      </c>
    </row>
    <row r="57" spans="1:6">
      <c r="A57" s="27" t="s">
        <v>158</v>
      </c>
      <c r="B57" s="186" t="s">
        <v>30</v>
      </c>
      <c r="C57" s="186">
        <v>4.53E-2</v>
      </c>
      <c r="D57" s="31">
        <f>E14*C57</f>
        <v>0</v>
      </c>
      <c r="E57" s="33">
        <v>1</v>
      </c>
      <c r="F57" s="128">
        <f t="shared" si="1"/>
        <v>0</v>
      </c>
    </row>
    <row r="58" spans="1:6" ht="13.5" customHeight="1">
      <c r="A58" s="35" t="s">
        <v>157</v>
      </c>
      <c r="B58" s="186" t="s">
        <v>30</v>
      </c>
      <c r="C58" s="185">
        <f>SUM(C57,C56)</f>
        <v>0.16819999999999999</v>
      </c>
      <c r="D58" s="184">
        <f>SUM(D57,D56)</f>
        <v>0</v>
      </c>
      <c r="E58" s="30">
        <v>1</v>
      </c>
      <c r="F58" s="156">
        <f t="shared" si="1"/>
        <v>0</v>
      </c>
    </row>
    <row r="59" spans="1:6" ht="13.5" customHeight="1">
      <c r="A59" s="343"/>
      <c r="B59" s="344"/>
      <c r="C59" s="344"/>
      <c r="D59" s="344"/>
      <c r="E59" s="344"/>
      <c r="F59" s="345"/>
    </row>
    <row r="60" spans="1:6" ht="32.25" customHeight="1">
      <c r="A60" s="236" t="s">
        <v>156</v>
      </c>
      <c r="B60" s="235" t="s">
        <v>30</v>
      </c>
      <c r="C60" s="234">
        <f>SUM(C47,C58,C38,C33,C26)</f>
        <v>0.73510000000000009</v>
      </c>
      <c r="D60" s="233">
        <f>SUM(D58,D47,D38,D33,D26)</f>
        <v>0</v>
      </c>
      <c r="E60" s="232">
        <v>1</v>
      </c>
      <c r="F60" s="231">
        <f>PRODUCT(D60*E60)</f>
        <v>0</v>
      </c>
    </row>
    <row r="61" spans="1:6" ht="13.5" customHeight="1">
      <c r="A61" s="438"/>
      <c r="B61" s="439"/>
      <c r="C61" s="439"/>
      <c r="D61" s="439"/>
      <c r="E61" s="439"/>
      <c r="F61" s="440"/>
    </row>
    <row r="62" spans="1:6" s="224" customFormat="1" ht="15.75">
      <c r="A62" s="340" t="s">
        <v>155</v>
      </c>
      <c r="B62" s="341"/>
      <c r="C62" s="341"/>
      <c r="D62" s="341"/>
      <c r="E62" s="341"/>
      <c r="F62" s="342"/>
    </row>
    <row r="63" spans="1:6">
      <c r="A63" s="116" t="s">
        <v>38</v>
      </c>
      <c r="B63" s="177" t="s">
        <v>32</v>
      </c>
      <c r="C63" s="176" t="s">
        <v>37</v>
      </c>
      <c r="D63" s="82" t="s">
        <v>50</v>
      </c>
      <c r="E63" s="157" t="s">
        <v>37</v>
      </c>
      <c r="F63" s="156" t="s">
        <v>35</v>
      </c>
    </row>
    <row r="64" spans="1:6">
      <c r="A64" s="111" t="s">
        <v>205</v>
      </c>
      <c r="B64" s="110" t="s">
        <v>30</v>
      </c>
      <c r="C64" s="175">
        <v>0.06</v>
      </c>
      <c r="D64" s="108"/>
      <c r="E64" s="42">
        <v>1</v>
      </c>
      <c r="F64" s="128">
        <f>PRODUCT(D64*E64)</f>
        <v>0</v>
      </c>
    </row>
    <row r="65" spans="1:6">
      <c r="A65" s="385" t="s">
        <v>153</v>
      </c>
      <c r="B65" s="386"/>
      <c r="C65" s="409"/>
      <c r="D65" s="230">
        <f>D64</f>
        <v>0</v>
      </c>
      <c r="E65" s="173"/>
      <c r="F65" s="160">
        <f>SUM(F64)</f>
        <v>0</v>
      </c>
    </row>
    <row r="66" spans="1:6" ht="15.75">
      <c r="A66" s="346" t="s">
        <v>152</v>
      </c>
      <c r="B66" s="347"/>
      <c r="C66" s="347"/>
      <c r="D66" s="347"/>
      <c r="E66" s="347"/>
      <c r="F66" s="348"/>
    </row>
    <row r="67" spans="1:6" ht="15.75">
      <c r="A67" s="228" t="s">
        <v>151</v>
      </c>
      <c r="B67" s="227"/>
      <c r="C67" s="227"/>
      <c r="D67" s="229"/>
      <c r="E67" s="227"/>
      <c r="F67" s="226"/>
    </row>
    <row r="68" spans="1:6">
      <c r="A68" s="172" t="s">
        <v>38</v>
      </c>
      <c r="B68" s="172" t="s">
        <v>32</v>
      </c>
      <c r="C68" s="172" t="s">
        <v>37</v>
      </c>
      <c r="D68" s="82" t="s">
        <v>50</v>
      </c>
      <c r="E68" s="157" t="s">
        <v>37</v>
      </c>
      <c r="F68" s="156" t="s">
        <v>35</v>
      </c>
    </row>
    <row r="69" spans="1:6">
      <c r="A69" s="154" t="s">
        <v>150</v>
      </c>
      <c r="B69" s="170" t="s">
        <v>149</v>
      </c>
      <c r="C69" s="171">
        <v>1</v>
      </c>
      <c r="D69" s="108"/>
      <c r="E69" s="42">
        <v>1</v>
      </c>
      <c r="F69" s="128">
        <f>PRODUCT(D69*E69)</f>
        <v>0</v>
      </c>
    </row>
    <row r="70" spans="1:6">
      <c r="A70" s="154" t="s">
        <v>148</v>
      </c>
      <c r="B70" s="170" t="s">
        <v>30</v>
      </c>
      <c r="C70" s="169">
        <v>0.2</v>
      </c>
      <c r="D70" s="168"/>
      <c r="E70" s="167">
        <v>1</v>
      </c>
      <c r="F70" s="128">
        <f>PRODUCT(D70*E70)</f>
        <v>0</v>
      </c>
    </row>
    <row r="71" spans="1:6">
      <c r="A71" s="350" t="s">
        <v>147</v>
      </c>
      <c r="B71" s="351"/>
      <c r="C71" s="352"/>
      <c r="D71" s="75">
        <f>D69-D70</f>
        <v>0</v>
      </c>
      <c r="E71" s="165"/>
      <c r="F71" s="75">
        <f>F69-F70</f>
        <v>0</v>
      </c>
    </row>
    <row r="72" spans="1:6" ht="15.75">
      <c r="A72" s="346" t="s">
        <v>146</v>
      </c>
      <c r="B72" s="347"/>
      <c r="C72" s="347"/>
      <c r="D72" s="347"/>
      <c r="E72" s="347"/>
      <c r="F72" s="348"/>
    </row>
    <row r="73" spans="1:6">
      <c r="A73" s="164" t="s">
        <v>38</v>
      </c>
      <c r="B73" s="163" t="s">
        <v>32</v>
      </c>
      <c r="C73" s="163" t="s">
        <v>37</v>
      </c>
      <c r="D73" s="162" t="s">
        <v>50</v>
      </c>
      <c r="E73" s="161" t="s">
        <v>37</v>
      </c>
      <c r="F73" s="160" t="s">
        <v>35</v>
      </c>
    </row>
    <row r="74" spans="1:6">
      <c r="A74" s="26" t="s">
        <v>145</v>
      </c>
      <c r="B74" s="159" t="s">
        <v>85</v>
      </c>
      <c r="C74" s="18">
        <v>1</v>
      </c>
      <c r="D74" s="158"/>
      <c r="E74" s="18">
        <v>1</v>
      </c>
      <c r="F74" s="158">
        <f>PRODUCT(E74*D74)</f>
        <v>0</v>
      </c>
    </row>
    <row r="75" spans="1:6">
      <c r="A75" s="349" t="s">
        <v>144</v>
      </c>
      <c r="B75" s="349"/>
      <c r="C75" s="349"/>
      <c r="D75" s="158"/>
      <c r="E75" s="18"/>
      <c r="F75" s="158">
        <f>F74</f>
        <v>0</v>
      </c>
    </row>
    <row r="76" spans="1:6" ht="15.75">
      <c r="A76" s="403" t="s">
        <v>143</v>
      </c>
      <c r="B76" s="404"/>
      <c r="C76" s="404"/>
      <c r="D76" s="404"/>
      <c r="E76" s="404"/>
      <c r="F76" s="405"/>
    </row>
    <row r="77" spans="1:6">
      <c r="A77" s="4" t="s">
        <v>38</v>
      </c>
      <c r="B77" s="4" t="s">
        <v>32</v>
      </c>
      <c r="C77" s="4" t="s">
        <v>37</v>
      </c>
      <c r="D77" s="82" t="s">
        <v>50</v>
      </c>
      <c r="E77" s="157" t="s">
        <v>37</v>
      </c>
      <c r="F77" s="156" t="s">
        <v>35</v>
      </c>
    </row>
    <row r="78" spans="1:6">
      <c r="A78" s="154" t="s">
        <v>142</v>
      </c>
      <c r="B78" s="155" t="s">
        <v>139</v>
      </c>
      <c r="C78" s="225" t="s">
        <v>204</v>
      </c>
      <c r="D78" s="12">
        <v>0</v>
      </c>
      <c r="E78" s="12">
        <v>0</v>
      </c>
      <c r="F78" s="128">
        <f>PRODUCT(D78*E78)</f>
        <v>0</v>
      </c>
    </row>
    <row r="79" spans="1:6">
      <c r="A79" s="154" t="s">
        <v>141</v>
      </c>
      <c r="B79" s="12" t="s">
        <v>139</v>
      </c>
      <c r="C79" s="225" t="s">
        <v>204</v>
      </c>
      <c r="D79" s="12">
        <v>0</v>
      </c>
      <c r="E79" s="12">
        <v>0</v>
      </c>
      <c r="F79" s="128">
        <f>PRODUCT(D79*E79)</f>
        <v>0</v>
      </c>
    </row>
    <row r="80" spans="1:6">
      <c r="A80" s="26" t="s">
        <v>140</v>
      </c>
      <c r="B80" s="12" t="s">
        <v>139</v>
      </c>
      <c r="C80" s="225" t="s">
        <v>204</v>
      </c>
      <c r="D80" s="12">
        <v>0</v>
      </c>
      <c r="E80" s="12">
        <v>0</v>
      </c>
      <c r="F80" s="128">
        <f>PRODUCT(D80*E80)</f>
        <v>0</v>
      </c>
    </row>
    <row r="81" spans="1:6">
      <c r="A81" s="294" t="s">
        <v>61</v>
      </c>
      <c r="B81" s="286"/>
      <c r="C81" s="287"/>
      <c r="D81" s="153">
        <f>SUM(D78:D80)</f>
        <v>0</v>
      </c>
      <c r="E81" s="87"/>
      <c r="F81" s="153">
        <f>SUM(F78:F80)</f>
        <v>0</v>
      </c>
    </row>
    <row r="82" spans="1:6" s="224" customFormat="1" ht="15.75" customHeight="1">
      <c r="A82" s="410" t="s">
        <v>138</v>
      </c>
      <c r="B82" s="411"/>
      <c r="C82" s="411"/>
      <c r="D82" s="411"/>
      <c r="E82" s="411"/>
      <c r="F82" s="412"/>
    </row>
    <row r="83" spans="1:6">
      <c r="A83" s="116" t="s">
        <v>137</v>
      </c>
      <c r="B83" s="116" t="s">
        <v>136</v>
      </c>
      <c r="C83" s="152" t="s">
        <v>36</v>
      </c>
      <c r="D83" s="116" t="s">
        <v>135</v>
      </c>
      <c r="E83" s="116" t="s">
        <v>37</v>
      </c>
      <c r="F83" s="151" t="s">
        <v>35</v>
      </c>
    </row>
    <row r="84" spans="1:6">
      <c r="A84" s="111" t="s">
        <v>128</v>
      </c>
      <c r="B84" s="144">
        <v>2</v>
      </c>
      <c r="C84" s="140">
        <v>0</v>
      </c>
      <c r="D84" s="128"/>
      <c r="E84" s="150">
        <v>1</v>
      </c>
      <c r="F84" s="128">
        <f t="shared" ref="F84:F91" si="2">PRODUCT(D84*E84)</f>
        <v>0</v>
      </c>
    </row>
    <row r="85" spans="1:6">
      <c r="A85" s="111" t="s">
        <v>127</v>
      </c>
      <c r="B85" s="144">
        <v>2</v>
      </c>
      <c r="C85" s="140">
        <v>0</v>
      </c>
      <c r="D85" s="128"/>
      <c r="E85" s="138">
        <v>1</v>
      </c>
      <c r="F85" s="128">
        <f t="shared" si="2"/>
        <v>0</v>
      </c>
    </row>
    <row r="86" spans="1:6">
      <c r="A86" s="111" t="s">
        <v>126</v>
      </c>
      <c r="B86" s="144">
        <v>2</v>
      </c>
      <c r="C86" s="140">
        <v>0</v>
      </c>
      <c r="D86" s="128"/>
      <c r="E86" s="138">
        <v>1</v>
      </c>
      <c r="F86" s="128">
        <f t="shared" si="2"/>
        <v>0</v>
      </c>
    </row>
    <row r="87" spans="1:6">
      <c r="A87" s="111" t="s">
        <v>125</v>
      </c>
      <c r="B87" s="144">
        <v>2</v>
      </c>
      <c r="C87" s="140">
        <v>0</v>
      </c>
      <c r="D87" s="128"/>
      <c r="E87" s="138">
        <v>1</v>
      </c>
      <c r="F87" s="128">
        <f t="shared" si="2"/>
        <v>0</v>
      </c>
    </row>
    <row r="88" spans="1:6">
      <c r="A88" s="111" t="s">
        <v>134</v>
      </c>
      <c r="B88" s="144">
        <v>2</v>
      </c>
      <c r="C88" s="140">
        <v>0</v>
      </c>
      <c r="D88" s="128"/>
      <c r="E88" s="138">
        <v>1</v>
      </c>
      <c r="F88" s="128">
        <f t="shared" si="2"/>
        <v>0</v>
      </c>
    </row>
    <row r="89" spans="1:6" ht="15" customHeight="1">
      <c r="A89" s="111" t="s">
        <v>133</v>
      </c>
      <c r="B89" s="144">
        <v>2</v>
      </c>
      <c r="C89" s="140">
        <v>0</v>
      </c>
      <c r="D89" s="128"/>
      <c r="E89" s="138">
        <v>1</v>
      </c>
      <c r="F89" s="128">
        <f t="shared" si="2"/>
        <v>0</v>
      </c>
    </row>
    <row r="90" spans="1:6">
      <c r="A90" s="111" t="s">
        <v>132</v>
      </c>
      <c r="B90" s="144">
        <v>2</v>
      </c>
      <c r="C90" s="140">
        <v>0</v>
      </c>
      <c r="D90" s="128"/>
      <c r="E90" s="138">
        <v>1</v>
      </c>
      <c r="F90" s="128">
        <f t="shared" si="2"/>
        <v>0</v>
      </c>
    </row>
    <row r="91" spans="1:6">
      <c r="A91" s="111" t="s">
        <v>131</v>
      </c>
      <c r="B91" s="144">
        <v>2</v>
      </c>
      <c r="C91" s="140">
        <v>0</v>
      </c>
      <c r="D91" s="128"/>
      <c r="E91" s="138">
        <v>1</v>
      </c>
      <c r="F91" s="128">
        <f t="shared" si="2"/>
        <v>0</v>
      </c>
    </row>
    <row r="92" spans="1:6">
      <c r="A92" s="399" t="s">
        <v>124</v>
      </c>
      <c r="B92" s="400"/>
      <c r="C92" s="401"/>
      <c r="D92" s="149"/>
      <c r="E92" s="147"/>
      <c r="F92" s="83">
        <f>SUM(F84:F91)</f>
        <v>0</v>
      </c>
    </row>
    <row r="93" spans="1:6">
      <c r="A93" s="116" t="s">
        <v>130</v>
      </c>
      <c r="B93" s="148"/>
      <c r="C93" s="147"/>
      <c r="D93" s="147"/>
      <c r="E93" s="147"/>
      <c r="F93" s="146" t="s">
        <v>129</v>
      </c>
    </row>
    <row r="94" spans="1:6">
      <c r="A94" s="111" t="s">
        <v>128</v>
      </c>
      <c r="B94" s="144">
        <v>1</v>
      </c>
      <c r="C94" s="140">
        <v>0</v>
      </c>
      <c r="D94" s="140"/>
      <c r="E94" s="43">
        <v>1</v>
      </c>
      <c r="F94" s="128">
        <f>PRODUCT(D94*E94)</f>
        <v>0</v>
      </c>
    </row>
    <row r="95" spans="1:6">
      <c r="A95" s="111" t="s">
        <v>127</v>
      </c>
      <c r="B95" s="144">
        <v>1</v>
      </c>
      <c r="C95" s="140">
        <v>0</v>
      </c>
      <c r="D95" s="140"/>
      <c r="E95" s="138">
        <v>1</v>
      </c>
      <c r="F95" s="128">
        <f>PRODUCT(D95*E95)</f>
        <v>0</v>
      </c>
    </row>
    <row r="96" spans="1:6">
      <c r="A96" s="111" t="s">
        <v>126</v>
      </c>
      <c r="B96" s="144">
        <v>1</v>
      </c>
      <c r="C96" s="140">
        <v>0</v>
      </c>
      <c r="D96" s="140"/>
      <c r="E96" s="138">
        <v>1</v>
      </c>
      <c r="F96" s="128">
        <f>PRODUCT(D96*E96)</f>
        <v>0</v>
      </c>
    </row>
    <row r="97" spans="1:7">
      <c r="A97" s="143" t="s">
        <v>125</v>
      </c>
      <c r="B97" s="142">
        <v>1</v>
      </c>
      <c r="C97" s="141">
        <v>0</v>
      </c>
      <c r="D97" s="140"/>
      <c r="E97" s="138">
        <v>1</v>
      </c>
      <c r="F97" s="128">
        <f>PRODUCT(D97*E97)</f>
        <v>0</v>
      </c>
    </row>
    <row r="98" spans="1:7">
      <c r="A98" s="402" t="s">
        <v>124</v>
      </c>
      <c r="B98" s="402"/>
      <c r="C98" s="402"/>
      <c r="D98" s="139"/>
      <c r="E98" s="223">
        <v>1</v>
      </c>
      <c r="F98" s="83">
        <f>SUM(F94:F97)</f>
        <v>0</v>
      </c>
    </row>
    <row r="99" spans="1:7" ht="18" customHeight="1">
      <c r="A99" s="396" t="s">
        <v>203</v>
      </c>
      <c r="B99" s="397"/>
      <c r="C99" s="397"/>
      <c r="D99" s="137"/>
      <c r="E99" s="222"/>
      <c r="F99" s="221">
        <f>(SUM(F98,F92))/12</f>
        <v>0</v>
      </c>
    </row>
    <row r="100" spans="1:7" ht="15.75">
      <c r="A100" s="413" t="s">
        <v>202</v>
      </c>
      <c r="B100" s="414"/>
      <c r="C100" s="414"/>
      <c r="D100" s="415"/>
      <c r="E100" s="415"/>
      <c r="F100" s="416"/>
    </row>
    <row r="101" spans="1:7" ht="25.5">
      <c r="A101" s="87" t="s">
        <v>38</v>
      </c>
      <c r="B101" s="87" t="s">
        <v>32</v>
      </c>
      <c r="C101" s="87" t="s">
        <v>121</v>
      </c>
      <c r="D101" s="87" t="s">
        <v>36</v>
      </c>
      <c r="E101" s="87" t="s">
        <v>35</v>
      </c>
      <c r="F101" s="133" t="s">
        <v>29</v>
      </c>
    </row>
    <row r="102" spans="1:7">
      <c r="A102" s="130" t="s">
        <v>119</v>
      </c>
      <c r="B102" s="12" t="s">
        <v>32</v>
      </c>
      <c r="C102" s="129">
        <v>3</v>
      </c>
      <c r="D102" s="128"/>
      <c r="E102" s="128"/>
      <c r="F102" s="338"/>
    </row>
    <row r="103" spans="1:7">
      <c r="A103" s="130" t="s">
        <v>118</v>
      </c>
      <c r="B103" s="12" t="s">
        <v>32</v>
      </c>
      <c r="C103" s="129">
        <v>3</v>
      </c>
      <c r="D103" s="128"/>
      <c r="E103" s="128"/>
      <c r="F103" s="339"/>
    </row>
    <row r="104" spans="1:7">
      <c r="A104" s="130" t="s">
        <v>115</v>
      </c>
      <c r="B104" s="12" t="s">
        <v>111</v>
      </c>
      <c r="C104" s="129">
        <v>4</v>
      </c>
      <c r="D104" s="128"/>
      <c r="E104" s="128"/>
      <c r="F104" s="339"/>
    </row>
    <row r="105" spans="1:7">
      <c r="A105" s="130" t="s">
        <v>114</v>
      </c>
      <c r="B105" s="12" t="s">
        <v>32</v>
      </c>
      <c r="C105" s="129">
        <v>3</v>
      </c>
      <c r="D105" s="128"/>
      <c r="E105" s="128"/>
      <c r="F105" s="339"/>
    </row>
    <row r="106" spans="1:7">
      <c r="A106" s="130" t="s">
        <v>110</v>
      </c>
      <c r="B106" s="12" t="s">
        <v>32</v>
      </c>
      <c r="C106" s="129">
        <v>6</v>
      </c>
      <c r="D106" s="128"/>
      <c r="E106" s="128"/>
      <c r="F106" s="339"/>
    </row>
    <row r="107" spans="1:7">
      <c r="A107" s="130" t="s">
        <v>109</v>
      </c>
      <c r="B107" s="12" t="s">
        <v>108</v>
      </c>
      <c r="C107" s="129">
        <v>3</v>
      </c>
      <c r="D107" s="128"/>
      <c r="E107" s="128"/>
      <c r="F107" s="339"/>
    </row>
    <row r="108" spans="1:7">
      <c r="A108" s="334" t="s">
        <v>42</v>
      </c>
      <c r="B108" s="334"/>
      <c r="C108" s="334"/>
      <c r="D108" s="334"/>
      <c r="E108" s="128"/>
      <c r="F108" s="128"/>
    </row>
    <row r="109" spans="1:7">
      <c r="A109" s="126" t="s">
        <v>107</v>
      </c>
      <c r="B109" s="18" t="s">
        <v>106</v>
      </c>
      <c r="C109" s="126"/>
      <c r="D109" s="18">
        <v>1</v>
      </c>
      <c r="E109" s="125"/>
      <c r="F109" s="125">
        <f>PRODUCT(E108,D109)</f>
        <v>1</v>
      </c>
    </row>
    <row r="110" spans="1:7">
      <c r="A110" s="299"/>
      <c r="B110" s="299"/>
      <c r="C110" s="299"/>
      <c r="D110" s="299"/>
      <c r="E110" s="299"/>
      <c r="F110" s="299"/>
    </row>
    <row r="111" spans="1:7" ht="15.75" customHeight="1">
      <c r="A111" s="335" t="s">
        <v>201</v>
      </c>
      <c r="B111" s="335"/>
      <c r="C111" s="335"/>
      <c r="D111" s="335"/>
      <c r="E111" s="336">
        <f>SUM(E108,D99,D81,D71,D65,D60,E14,D75)</f>
        <v>0</v>
      </c>
      <c r="F111" s="336"/>
      <c r="G111" s="220"/>
    </row>
    <row r="112" spans="1:7" ht="15.75" customHeight="1">
      <c r="A112" s="335" t="s">
        <v>200</v>
      </c>
      <c r="B112" s="335"/>
      <c r="C112" s="335"/>
      <c r="D112" s="335"/>
      <c r="E112" s="377">
        <v>1</v>
      </c>
      <c r="F112" s="377"/>
    </row>
    <row r="113" spans="1:6" ht="23.25" customHeight="1">
      <c r="A113" s="381" t="s">
        <v>103</v>
      </c>
      <c r="B113" s="381"/>
      <c r="C113" s="381"/>
      <c r="D113" s="381"/>
      <c r="E113" s="321">
        <f>PRODUCT(E111,E112)</f>
        <v>0</v>
      </c>
      <c r="F113" s="322"/>
    </row>
    <row r="114" spans="1:6" ht="22.5" customHeight="1">
      <c r="A114" s="219"/>
      <c r="B114" s="219"/>
      <c r="C114" s="219"/>
      <c r="D114" s="219"/>
      <c r="E114" s="218"/>
      <c r="F114" s="217"/>
    </row>
    <row r="115" spans="1:6" ht="16.5" customHeight="1">
      <c r="A115" s="323" t="s">
        <v>199</v>
      </c>
      <c r="B115" s="382"/>
      <c r="C115" s="382"/>
      <c r="D115" s="382"/>
      <c r="E115" s="382"/>
      <c r="F115" s="382"/>
    </row>
    <row r="116" spans="1:6" ht="15.75">
      <c r="A116" s="371" t="s">
        <v>198</v>
      </c>
      <c r="B116" s="372"/>
      <c r="C116" s="372"/>
      <c r="D116" s="372"/>
      <c r="E116" s="372"/>
      <c r="F116" s="373"/>
    </row>
    <row r="117" spans="1:6">
      <c r="A117" s="152" t="s">
        <v>38</v>
      </c>
      <c r="B117" s="152" t="s">
        <v>32</v>
      </c>
      <c r="C117" s="152" t="s">
        <v>37</v>
      </c>
      <c r="D117" s="152" t="s">
        <v>36</v>
      </c>
      <c r="E117" s="216" t="s">
        <v>35</v>
      </c>
      <c r="F117" s="215" t="s">
        <v>124</v>
      </c>
    </row>
    <row r="118" spans="1:6">
      <c r="A118" s="111" t="s">
        <v>197</v>
      </c>
      <c r="B118" s="110" t="s">
        <v>85</v>
      </c>
      <c r="C118" s="144">
        <v>1</v>
      </c>
      <c r="D118" s="113"/>
      <c r="E118" s="214">
        <f>D118</f>
        <v>0</v>
      </c>
      <c r="F118" s="213"/>
    </row>
    <row r="119" spans="1:6">
      <c r="A119" s="111" t="s">
        <v>196</v>
      </c>
      <c r="B119" s="110" t="s">
        <v>30</v>
      </c>
      <c r="C119" s="175">
        <v>0.4</v>
      </c>
      <c r="D119" s="113"/>
      <c r="E119" s="113"/>
      <c r="F119" s="212"/>
    </row>
    <row r="120" spans="1:6">
      <c r="A120" s="211" t="s">
        <v>195</v>
      </c>
      <c r="B120" s="116" t="s">
        <v>194</v>
      </c>
      <c r="C120" s="210">
        <v>3</v>
      </c>
      <c r="D120" s="209">
        <f>SUM(D118+D119)</f>
        <v>0</v>
      </c>
      <c r="E120" s="209">
        <f>SUM(E118+E119)</f>
        <v>0</v>
      </c>
      <c r="F120" s="209">
        <f>PRODUCT(C120*E120)</f>
        <v>0</v>
      </c>
    </row>
    <row r="121" spans="1:6" ht="15.75">
      <c r="A121" s="374" t="s">
        <v>193</v>
      </c>
      <c r="B121" s="375"/>
      <c r="C121" s="375"/>
      <c r="D121" s="375"/>
      <c r="E121" s="375"/>
      <c r="F121" s="376"/>
    </row>
    <row r="122" spans="1:6">
      <c r="A122" s="365" t="s">
        <v>192</v>
      </c>
      <c r="B122" s="366"/>
      <c r="C122" s="366"/>
      <c r="D122" s="366"/>
      <c r="E122" s="366"/>
      <c r="F122" s="367"/>
    </row>
    <row r="123" spans="1:6">
      <c r="A123" s="115" t="s">
        <v>38</v>
      </c>
      <c r="B123" s="164" t="s">
        <v>32</v>
      </c>
      <c r="C123" s="4" t="s">
        <v>37</v>
      </c>
      <c r="D123" s="82" t="s">
        <v>50</v>
      </c>
      <c r="E123" s="4" t="s">
        <v>37</v>
      </c>
      <c r="F123" s="4" t="s">
        <v>35</v>
      </c>
    </row>
    <row r="124" spans="1:6">
      <c r="A124" s="196" t="s">
        <v>191</v>
      </c>
      <c r="B124" s="186" t="s">
        <v>30</v>
      </c>
      <c r="C124" s="200">
        <v>0.2</v>
      </c>
      <c r="D124" s="208">
        <f>E118*C124</f>
        <v>0</v>
      </c>
      <c r="E124" s="199">
        <v>3</v>
      </c>
      <c r="F124" s="128">
        <f t="shared" ref="F124:F131" si="3">PRODUCT(D124*E124)</f>
        <v>0</v>
      </c>
    </row>
    <row r="125" spans="1:6">
      <c r="A125" s="196" t="s">
        <v>190</v>
      </c>
      <c r="B125" s="186" t="s">
        <v>30</v>
      </c>
      <c r="C125" s="195">
        <v>0.08</v>
      </c>
      <c r="D125" s="168">
        <f>E118*C125</f>
        <v>0</v>
      </c>
      <c r="E125" s="167">
        <v>3</v>
      </c>
      <c r="F125" s="128">
        <f t="shared" si="3"/>
        <v>0</v>
      </c>
    </row>
    <row r="126" spans="1:6">
      <c r="A126" s="196" t="s">
        <v>189</v>
      </c>
      <c r="B126" s="186" t="s">
        <v>30</v>
      </c>
      <c r="C126" s="207">
        <v>1.4999999999999999E-2</v>
      </c>
      <c r="D126" s="206">
        <f>E118*C126</f>
        <v>0</v>
      </c>
      <c r="E126" s="167">
        <v>3</v>
      </c>
      <c r="F126" s="128">
        <f t="shared" si="3"/>
        <v>0</v>
      </c>
    </row>
    <row r="127" spans="1:6">
      <c r="A127" s="196" t="s">
        <v>188</v>
      </c>
      <c r="B127" s="186" t="s">
        <v>30</v>
      </c>
      <c r="C127" s="195">
        <v>0.01</v>
      </c>
      <c r="D127" s="168">
        <f>E118*C127</f>
        <v>0</v>
      </c>
      <c r="E127" s="167">
        <v>3</v>
      </c>
      <c r="F127" s="128">
        <f t="shared" si="3"/>
        <v>0</v>
      </c>
    </row>
    <row r="128" spans="1:6">
      <c r="A128" s="196" t="s">
        <v>187</v>
      </c>
      <c r="B128" s="186" t="s">
        <v>30</v>
      </c>
      <c r="C128" s="207">
        <v>2E-3</v>
      </c>
      <c r="D128" s="206">
        <f>E118*C128</f>
        <v>0</v>
      </c>
      <c r="E128" s="167">
        <v>3</v>
      </c>
      <c r="F128" s="128">
        <f t="shared" si="3"/>
        <v>0</v>
      </c>
    </row>
    <row r="129" spans="1:6">
      <c r="A129" s="196" t="s">
        <v>186</v>
      </c>
      <c r="B129" s="186" t="s">
        <v>30</v>
      </c>
      <c r="C129" s="195">
        <v>6.0000000000000001E-3</v>
      </c>
      <c r="D129" s="168">
        <f>E118*C129</f>
        <v>0</v>
      </c>
      <c r="E129" s="167">
        <v>3</v>
      </c>
      <c r="F129" s="128">
        <f t="shared" si="3"/>
        <v>0</v>
      </c>
    </row>
    <row r="130" spans="1:6">
      <c r="A130" s="196" t="s">
        <v>185</v>
      </c>
      <c r="B130" s="186" t="s">
        <v>30</v>
      </c>
      <c r="C130" s="195">
        <v>2.5000000000000001E-2</v>
      </c>
      <c r="D130" s="168">
        <f>E118*C130</f>
        <v>0</v>
      </c>
      <c r="E130" s="167">
        <v>3</v>
      </c>
      <c r="F130" s="128">
        <f t="shared" si="3"/>
        <v>0</v>
      </c>
    </row>
    <row r="131" spans="1:6">
      <c r="A131" s="196" t="s">
        <v>184</v>
      </c>
      <c r="B131" s="186" t="s">
        <v>30</v>
      </c>
      <c r="C131" s="195">
        <v>0.03</v>
      </c>
      <c r="D131" s="168">
        <f>E118*C131</f>
        <v>0</v>
      </c>
      <c r="E131" s="167">
        <v>3</v>
      </c>
      <c r="F131" s="128">
        <f t="shared" si="3"/>
        <v>0</v>
      </c>
    </row>
    <row r="132" spans="1:6">
      <c r="A132" s="107" t="s">
        <v>183</v>
      </c>
      <c r="B132" s="205"/>
      <c r="C132" s="204">
        <f>SUM(C124:C131)</f>
        <v>0.3680000000000001</v>
      </c>
      <c r="D132" s="203">
        <f>SUM(D124:D131)</f>
        <v>0</v>
      </c>
      <c r="E132" s="202"/>
      <c r="F132" s="201">
        <f>SUM(F124:F131)</f>
        <v>0</v>
      </c>
    </row>
    <row r="133" spans="1:6">
      <c r="A133" s="365" t="s">
        <v>182</v>
      </c>
      <c r="B133" s="363"/>
      <c r="C133" s="366"/>
      <c r="D133" s="366"/>
      <c r="E133" s="366"/>
      <c r="F133" s="367"/>
    </row>
    <row r="134" spans="1:6">
      <c r="A134" s="115" t="s">
        <v>38</v>
      </c>
      <c r="B134" s="164" t="s">
        <v>32</v>
      </c>
      <c r="C134" s="4" t="s">
        <v>37</v>
      </c>
      <c r="D134" s="82" t="s">
        <v>50</v>
      </c>
      <c r="E134" s="4" t="s">
        <v>37</v>
      </c>
      <c r="F134" s="4" t="s">
        <v>35</v>
      </c>
    </row>
    <row r="135" spans="1:6">
      <c r="A135" s="196" t="s">
        <v>181</v>
      </c>
      <c r="B135" s="186" t="s">
        <v>30</v>
      </c>
      <c r="C135" s="200">
        <v>8.3299999999999999E-2</v>
      </c>
      <c r="D135" s="127">
        <v>0</v>
      </c>
      <c r="E135" s="199">
        <v>3</v>
      </c>
      <c r="F135" s="128">
        <f>PRODUCT(D135*E135)</f>
        <v>0</v>
      </c>
    </row>
    <row r="136" spans="1:6" ht="12.75" customHeight="1">
      <c r="A136" s="196" t="s">
        <v>180</v>
      </c>
      <c r="B136" s="186" t="s">
        <v>30</v>
      </c>
      <c r="C136" s="195">
        <v>2.7799999999999998E-2</v>
      </c>
      <c r="D136" s="128">
        <v>0</v>
      </c>
      <c r="E136" s="167">
        <v>3</v>
      </c>
      <c r="F136" s="128">
        <f>PRODUCT(D136*E136)</f>
        <v>0</v>
      </c>
    </row>
    <row r="137" spans="1:6">
      <c r="A137" s="198" t="s">
        <v>35</v>
      </c>
      <c r="B137" s="186" t="s">
        <v>30</v>
      </c>
      <c r="C137" s="197">
        <f>SUM(C135:C136)</f>
        <v>0.1111</v>
      </c>
      <c r="D137" s="125">
        <v>0</v>
      </c>
      <c r="E137" s="157">
        <v>3</v>
      </c>
      <c r="F137" s="128">
        <f>PRODUCT(D137*E137)</f>
        <v>0</v>
      </c>
    </row>
    <row r="138" spans="1:6">
      <c r="A138" s="196" t="s">
        <v>179</v>
      </c>
      <c r="B138" s="186" t="s">
        <v>30</v>
      </c>
      <c r="C138" s="195">
        <v>4.0899999999999999E-2</v>
      </c>
      <c r="D138" s="128">
        <v>0</v>
      </c>
      <c r="E138" s="167">
        <v>3</v>
      </c>
      <c r="F138" s="128">
        <f>PRODUCT(D138*E138)</f>
        <v>0</v>
      </c>
    </row>
    <row r="139" spans="1:6">
      <c r="A139" s="107" t="s">
        <v>178</v>
      </c>
      <c r="B139" s="186" t="s">
        <v>30</v>
      </c>
      <c r="C139" s="197">
        <f>SUM(C138,C137)</f>
        <v>0.152</v>
      </c>
      <c r="D139" s="125">
        <v>0</v>
      </c>
      <c r="E139" s="157"/>
      <c r="F139" s="156">
        <f>SUM(F137,F138)</f>
        <v>0</v>
      </c>
    </row>
    <row r="140" spans="1:6">
      <c r="A140" s="362" t="s">
        <v>177</v>
      </c>
      <c r="B140" s="363"/>
      <c r="C140" s="363"/>
      <c r="D140" s="363"/>
      <c r="E140" s="363"/>
      <c r="F140" s="364"/>
    </row>
    <row r="141" spans="1:6">
      <c r="A141" s="116" t="s">
        <v>38</v>
      </c>
      <c r="B141" s="189" t="s">
        <v>32</v>
      </c>
      <c r="C141" s="176" t="s">
        <v>37</v>
      </c>
      <c r="D141" s="82" t="s">
        <v>50</v>
      </c>
      <c r="E141" s="157" t="s">
        <v>37</v>
      </c>
      <c r="F141" s="156" t="s">
        <v>35</v>
      </c>
    </row>
    <row r="142" spans="1:6">
      <c r="A142" s="196" t="s">
        <v>176</v>
      </c>
      <c r="B142" s="186" t="s">
        <v>30</v>
      </c>
      <c r="C142" s="195">
        <v>2.9999999999999997E-4</v>
      </c>
      <c r="D142" s="168">
        <v>0</v>
      </c>
      <c r="E142" s="167">
        <v>3</v>
      </c>
      <c r="F142" s="128">
        <f>PRODUCT(D142*E142)</f>
        <v>0</v>
      </c>
    </row>
    <row r="143" spans="1:6">
      <c r="A143" s="196" t="s">
        <v>175</v>
      </c>
      <c r="B143" s="186" t="s">
        <v>30</v>
      </c>
      <c r="C143" s="195">
        <v>1E-4</v>
      </c>
      <c r="D143" s="168">
        <v>0</v>
      </c>
      <c r="E143" s="167">
        <v>3</v>
      </c>
      <c r="F143" s="128">
        <f>PRODUCT(D143,E143)</f>
        <v>0</v>
      </c>
    </row>
    <row r="144" spans="1:6">
      <c r="A144" s="194" t="s">
        <v>174</v>
      </c>
      <c r="B144" s="186" t="s">
        <v>30</v>
      </c>
      <c r="C144" s="193">
        <f>SUM(C142:C143)</f>
        <v>3.9999999999999996E-4</v>
      </c>
      <c r="D144" s="192">
        <v>0</v>
      </c>
      <c r="E144" s="191"/>
      <c r="F144" s="190">
        <f>SUM(F142:F143)</f>
        <v>0</v>
      </c>
    </row>
    <row r="145" spans="1:6">
      <c r="A145" s="388" t="s">
        <v>173</v>
      </c>
      <c r="B145" s="388"/>
      <c r="C145" s="388"/>
      <c r="D145" s="388"/>
      <c r="E145" s="388"/>
      <c r="F145" s="388"/>
    </row>
    <row r="146" spans="1:6">
      <c r="A146" s="116" t="s">
        <v>38</v>
      </c>
      <c r="B146" s="189" t="s">
        <v>32</v>
      </c>
      <c r="C146" s="176" t="s">
        <v>37</v>
      </c>
      <c r="D146" s="82" t="s">
        <v>50</v>
      </c>
      <c r="E146" s="157" t="s">
        <v>37</v>
      </c>
      <c r="F146" s="156" t="s">
        <v>35</v>
      </c>
    </row>
    <row r="147" spans="1:6">
      <c r="A147" s="27" t="s">
        <v>172</v>
      </c>
      <c r="B147" s="186" t="s">
        <v>30</v>
      </c>
      <c r="C147" s="186">
        <v>4.1999999999999997E-3</v>
      </c>
      <c r="D147" s="31">
        <v>0</v>
      </c>
      <c r="E147" s="33">
        <v>3</v>
      </c>
      <c r="F147" s="128">
        <f t="shared" ref="F147:F152" si="4">PRODUCT(D147*E147)</f>
        <v>0</v>
      </c>
    </row>
    <row r="148" spans="1:6">
      <c r="A148" s="27" t="s">
        <v>171</v>
      </c>
      <c r="B148" s="186" t="s">
        <v>30</v>
      </c>
      <c r="C148" s="186">
        <v>1.6999999999999999E-3</v>
      </c>
      <c r="D148" s="31">
        <v>0</v>
      </c>
      <c r="E148" s="33">
        <v>3</v>
      </c>
      <c r="F148" s="128">
        <f t="shared" si="4"/>
        <v>0</v>
      </c>
    </row>
    <row r="149" spans="1:6">
      <c r="A149" s="27" t="s">
        <v>170</v>
      </c>
      <c r="B149" s="186" t="s">
        <v>30</v>
      </c>
      <c r="C149" s="186">
        <v>3.2000000000000001E-2</v>
      </c>
      <c r="D149" s="31">
        <v>0</v>
      </c>
      <c r="E149" s="33">
        <v>3</v>
      </c>
      <c r="F149" s="128">
        <f t="shared" si="4"/>
        <v>0</v>
      </c>
    </row>
    <row r="150" spans="1:6">
      <c r="A150" s="27" t="s">
        <v>169</v>
      </c>
      <c r="B150" s="186" t="s">
        <v>30</v>
      </c>
      <c r="C150" s="186">
        <v>8.0000000000000002E-3</v>
      </c>
      <c r="D150" s="31">
        <v>0</v>
      </c>
      <c r="E150" s="33">
        <v>3</v>
      </c>
      <c r="F150" s="128">
        <f t="shared" si="4"/>
        <v>0</v>
      </c>
    </row>
    <row r="151" spans="1:6">
      <c r="A151" s="27" t="s">
        <v>168</v>
      </c>
      <c r="B151" s="186" t="s">
        <v>30</v>
      </c>
      <c r="C151" s="186">
        <v>2.9999999999999997E-4</v>
      </c>
      <c r="D151" s="31">
        <v>0</v>
      </c>
      <c r="E151" s="33">
        <v>3</v>
      </c>
      <c r="F151" s="128">
        <f t="shared" si="4"/>
        <v>0</v>
      </c>
    </row>
    <row r="152" spans="1:6">
      <c r="A152" s="27" t="s">
        <v>167</v>
      </c>
      <c r="B152" s="186" t="s">
        <v>30</v>
      </c>
      <c r="C152" s="186">
        <v>2.9999999999999997E-4</v>
      </c>
      <c r="D152" s="31">
        <v>0</v>
      </c>
      <c r="E152" s="33">
        <v>3</v>
      </c>
      <c r="F152" s="128">
        <f t="shared" si="4"/>
        <v>0</v>
      </c>
    </row>
    <row r="153" spans="1:6">
      <c r="A153" s="35" t="s">
        <v>166</v>
      </c>
      <c r="B153" s="186" t="s">
        <v>30</v>
      </c>
      <c r="C153" s="185">
        <f>SUM(C147:C152)</f>
        <v>4.6500000000000007E-2</v>
      </c>
      <c r="D153" s="188">
        <v>0</v>
      </c>
      <c r="E153" s="187"/>
      <c r="F153" s="188">
        <f>SUM(F147:F152)</f>
        <v>0</v>
      </c>
    </row>
    <row r="154" spans="1:6">
      <c r="A154" s="291" t="s">
        <v>165</v>
      </c>
      <c r="B154" s="292"/>
      <c r="C154" s="292"/>
      <c r="D154" s="292"/>
      <c r="E154" s="292"/>
      <c r="F154" s="293"/>
    </row>
    <row r="155" spans="1:6">
      <c r="A155" s="116" t="s">
        <v>38</v>
      </c>
      <c r="B155" s="189" t="s">
        <v>32</v>
      </c>
      <c r="C155" s="176" t="s">
        <v>37</v>
      </c>
      <c r="D155" s="82" t="s">
        <v>50</v>
      </c>
      <c r="E155" s="157" t="s">
        <v>37</v>
      </c>
      <c r="F155" s="156" t="s">
        <v>35</v>
      </c>
    </row>
    <row r="156" spans="1:6">
      <c r="A156" s="27" t="s">
        <v>164</v>
      </c>
      <c r="B156" s="186" t="s">
        <v>30</v>
      </c>
      <c r="C156" s="186">
        <v>8.3299999999999999E-2</v>
      </c>
      <c r="D156" s="31">
        <v>0</v>
      </c>
      <c r="E156" s="33">
        <v>3</v>
      </c>
      <c r="F156" s="128">
        <f t="shared" ref="F156:F163" si="5">PRODUCT(D156*E156)</f>
        <v>0</v>
      </c>
    </row>
    <row r="157" spans="1:6">
      <c r="A157" s="27" t="s">
        <v>163</v>
      </c>
      <c r="B157" s="186" t="s">
        <v>30</v>
      </c>
      <c r="C157" s="186">
        <v>1.3899999999999999E-2</v>
      </c>
      <c r="D157" s="31">
        <v>0</v>
      </c>
      <c r="E157" s="33">
        <v>3</v>
      </c>
      <c r="F157" s="128">
        <f t="shared" si="5"/>
        <v>0</v>
      </c>
    </row>
    <row r="158" spans="1:6">
      <c r="A158" s="27" t="s">
        <v>162</v>
      </c>
      <c r="B158" s="186" t="s">
        <v>30</v>
      </c>
      <c r="C158" s="186">
        <v>2.0000000000000001E-4</v>
      </c>
      <c r="D158" s="31">
        <v>0</v>
      </c>
      <c r="E158" s="33">
        <v>3</v>
      </c>
      <c r="F158" s="128">
        <f t="shared" si="5"/>
        <v>0</v>
      </c>
    </row>
    <row r="159" spans="1:6">
      <c r="A159" s="27" t="s">
        <v>161</v>
      </c>
      <c r="B159" s="186" t="s">
        <v>30</v>
      </c>
      <c r="C159" s="186">
        <v>2.8E-3</v>
      </c>
      <c r="D159" s="31">
        <v>0</v>
      </c>
      <c r="E159" s="33">
        <v>3</v>
      </c>
      <c r="F159" s="128">
        <f t="shared" si="5"/>
        <v>0</v>
      </c>
    </row>
    <row r="160" spans="1:6">
      <c r="A160" s="27" t="s">
        <v>160</v>
      </c>
      <c r="B160" s="186" t="s">
        <v>30</v>
      </c>
      <c r="C160" s="186">
        <v>3.3E-3</v>
      </c>
      <c r="D160" s="31">
        <v>0</v>
      </c>
      <c r="E160" s="33">
        <v>3</v>
      </c>
      <c r="F160" s="128">
        <f t="shared" si="5"/>
        <v>0</v>
      </c>
    </row>
    <row r="161" spans="1:6">
      <c r="A161" s="27" t="s">
        <v>159</v>
      </c>
      <c r="B161" s="186" t="s">
        <v>30</v>
      </c>
      <c r="C161" s="186">
        <v>1.9400000000000001E-2</v>
      </c>
      <c r="D161" s="31">
        <v>0</v>
      </c>
      <c r="E161" s="33">
        <v>3</v>
      </c>
      <c r="F161" s="128">
        <f t="shared" si="5"/>
        <v>0</v>
      </c>
    </row>
    <row r="162" spans="1:6">
      <c r="A162" s="30" t="s">
        <v>35</v>
      </c>
      <c r="B162" s="186" t="s">
        <v>30</v>
      </c>
      <c r="C162" s="185">
        <f>SUM(C156:C161)</f>
        <v>0.1229</v>
      </c>
      <c r="D162" s="188">
        <v>0</v>
      </c>
      <c r="E162" s="187">
        <v>3</v>
      </c>
      <c r="F162" s="128">
        <f t="shared" si="5"/>
        <v>0</v>
      </c>
    </row>
    <row r="163" spans="1:6">
      <c r="A163" s="27" t="s">
        <v>158</v>
      </c>
      <c r="B163" s="186" t="s">
        <v>30</v>
      </c>
      <c r="C163" s="186">
        <v>4.53E-2</v>
      </c>
      <c r="D163" s="31">
        <v>0</v>
      </c>
      <c r="E163" s="33">
        <v>3</v>
      </c>
      <c r="F163" s="128">
        <f t="shared" si="5"/>
        <v>0</v>
      </c>
    </row>
    <row r="164" spans="1:6">
      <c r="A164" s="35" t="s">
        <v>157</v>
      </c>
      <c r="B164" s="186" t="s">
        <v>30</v>
      </c>
      <c r="C164" s="185">
        <f>SUM(C163,C162)</f>
        <v>0.16819999999999999</v>
      </c>
      <c r="D164" s="184">
        <f>SUM(D163,D162)</f>
        <v>0</v>
      </c>
      <c r="E164" s="30"/>
      <c r="F164" s="156">
        <f>SUM(F163,F162)</f>
        <v>0</v>
      </c>
    </row>
    <row r="165" spans="1:6">
      <c r="A165" s="343"/>
      <c r="B165" s="344"/>
      <c r="C165" s="344"/>
      <c r="D165" s="344"/>
      <c r="E165" s="344"/>
      <c r="F165" s="345"/>
    </row>
    <row r="166" spans="1:6" ht="32.25" customHeight="1">
      <c r="A166" s="183" t="s">
        <v>156</v>
      </c>
      <c r="B166" s="182" t="s">
        <v>30</v>
      </c>
      <c r="C166" s="181">
        <f>SUM(C164,C153,C144,C139,C132)</f>
        <v>0.73510000000000009</v>
      </c>
      <c r="D166" s="180">
        <f>SUM(D164,D153,D144,D139,D132)</f>
        <v>0</v>
      </c>
      <c r="E166" s="179">
        <v>3</v>
      </c>
      <c r="F166" s="178">
        <f>SUM(F164,F153,F144,F139,F132)</f>
        <v>0</v>
      </c>
    </row>
    <row r="167" spans="1:6">
      <c r="A167" s="389"/>
      <c r="B167" s="390"/>
      <c r="C167" s="390"/>
      <c r="D167" s="390"/>
      <c r="E167" s="390"/>
      <c r="F167" s="391"/>
    </row>
    <row r="168" spans="1:6" ht="15.75">
      <c r="A168" s="371" t="s">
        <v>155</v>
      </c>
      <c r="B168" s="383"/>
      <c r="C168" s="383"/>
      <c r="D168" s="383"/>
      <c r="E168" s="383"/>
      <c r="F168" s="384"/>
    </row>
    <row r="169" spans="1:6">
      <c r="A169" s="116" t="s">
        <v>38</v>
      </c>
      <c r="B169" s="177" t="s">
        <v>32</v>
      </c>
      <c r="C169" s="176" t="s">
        <v>37</v>
      </c>
      <c r="D169" s="82" t="s">
        <v>50</v>
      </c>
      <c r="E169" s="157" t="s">
        <v>37</v>
      </c>
      <c r="F169" s="156" t="s">
        <v>35</v>
      </c>
    </row>
    <row r="170" spans="1:6">
      <c r="A170" s="111" t="s">
        <v>154</v>
      </c>
      <c r="B170" s="110" t="s">
        <v>30</v>
      </c>
      <c r="C170" s="175">
        <v>0.06</v>
      </c>
      <c r="D170" s="174">
        <v>0</v>
      </c>
      <c r="E170" s="42">
        <v>3</v>
      </c>
      <c r="F170" s="128">
        <f>PRODUCT(D170*E170)</f>
        <v>0</v>
      </c>
    </row>
    <row r="171" spans="1:6">
      <c r="A171" s="385" t="s">
        <v>153</v>
      </c>
      <c r="B171" s="386"/>
      <c r="C171" s="387"/>
      <c r="D171" s="104">
        <v>0</v>
      </c>
      <c r="E171" s="173"/>
      <c r="F171" s="160">
        <f>SUM(F170)</f>
        <v>0</v>
      </c>
    </row>
    <row r="172" spans="1:6" ht="15.75">
      <c r="A172" s="378" t="s">
        <v>152</v>
      </c>
      <c r="B172" s="379"/>
      <c r="C172" s="379"/>
      <c r="D172" s="379"/>
      <c r="E172" s="379"/>
      <c r="F172" s="380"/>
    </row>
    <row r="173" spans="1:6" ht="15.75">
      <c r="A173" s="378" t="s">
        <v>151</v>
      </c>
      <c r="B173" s="379"/>
      <c r="C173" s="379"/>
      <c r="D173" s="379"/>
      <c r="E173" s="379"/>
      <c r="F173" s="380"/>
    </row>
    <row r="174" spans="1:6">
      <c r="A174" s="4" t="s">
        <v>38</v>
      </c>
      <c r="B174" s="172" t="s">
        <v>32</v>
      </c>
      <c r="C174" s="172" t="s">
        <v>37</v>
      </c>
      <c r="D174" s="82" t="s">
        <v>50</v>
      </c>
      <c r="E174" s="157" t="s">
        <v>37</v>
      </c>
      <c r="F174" s="156" t="s">
        <v>35</v>
      </c>
    </row>
    <row r="175" spans="1:6">
      <c r="A175" s="154" t="s">
        <v>150</v>
      </c>
      <c r="B175" s="170" t="s">
        <v>149</v>
      </c>
      <c r="C175" s="171">
        <v>1</v>
      </c>
      <c r="D175" s="108">
        <v>0</v>
      </c>
      <c r="E175" s="42">
        <v>3</v>
      </c>
      <c r="F175" s="166">
        <f>PRODUCT(D175*E175)</f>
        <v>0</v>
      </c>
    </row>
    <row r="176" spans="1:6">
      <c r="A176" s="154" t="s">
        <v>148</v>
      </c>
      <c r="B176" s="170" t="s">
        <v>30</v>
      </c>
      <c r="C176" s="169">
        <v>0.2</v>
      </c>
      <c r="D176" s="168">
        <v>0</v>
      </c>
      <c r="E176" s="167">
        <v>3</v>
      </c>
      <c r="F176" s="166">
        <f>PRODUCT(D176*E176)</f>
        <v>0</v>
      </c>
    </row>
    <row r="177" spans="1:6">
      <c r="A177" s="395" t="s">
        <v>147</v>
      </c>
      <c r="B177" s="395"/>
      <c r="C177" s="395"/>
      <c r="D177" s="75">
        <f>D175-D176</f>
        <v>0</v>
      </c>
      <c r="E177" s="165"/>
      <c r="F177" s="75">
        <f>F175-F176</f>
        <v>0</v>
      </c>
    </row>
    <row r="178" spans="1:6" ht="15.75">
      <c r="A178" s="378" t="s">
        <v>146</v>
      </c>
      <c r="B178" s="379"/>
      <c r="C178" s="379"/>
      <c r="D178" s="379"/>
      <c r="E178" s="379"/>
      <c r="F178" s="380"/>
    </row>
    <row r="179" spans="1:6">
      <c r="A179" s="164" t="s">
        <v>38</v>
      </c>
      <c r="B179" s="163" t="s">
        <v>32</v>
      </c>
      <c r="C179" s="163" t="s">
        <v>37</v>
      </c>
      <c r="D179" s="162" t="s">
        <v>50</v>
      </c>
      <c r="E179" s="161" t="s">
        <v>37</v>
      </c>
      <c r="F179" s="160" t="s">
        <v>35</v>
      </c>
    </row>
    <row r="180" spans="1:6">
      <c r="A180" s="26" t="s">
        <v>145</v>
      </c>
      <c r="B180" s="159" t="s">
        <v>85</v>
      </c>
      <c r="C180" s="18">
        <v>1</v>
      </c>
      <c r="D180" s="158">
        <v>0</v>
      </c>
      <c r="E180" s="18">
        <v>3</v>
      </c>
      <c r="F180" s="158">
        <f>PRODUCT(E180*D180)</f>
        <v>0</v>
      </c>
    </row>
    <row r="181" spans="1:6">
      <c r="A181" s="349" t="s">
        <v>144</v>
      </c>
      <c r="B181" s="349"/>
      <c r="C181" s="349"/>
      <c r="D181" s="158">
        <f>D180</f>
        <v>0</v>
      </c>
      <c r="E181" s="18"/>
      <c r="F181" s="158">
        <f>F180</f>
        <v>0</v>
      </c>
    </row>
    <row r="182" spans="1:6" ht="15.75">
      <c r="A182" s="406" t="s">
        <v>143</v>
      </c>
      <c r="B182" s="407"/>
      <c r="C182" s="407"/>
      <c r="D182" s="407"/>
      <c r="E182" s="407"/>
      <c r="F182" s="408"/>
    </row>
    <row r="183" spans="1:6">
      <c r="A183" s="4" t="s">
        <v>38</v>
      </c>
      <c r="B183" s="4" t="s">
        <v>32</v>
      </c>
      <c r="C183" s="4" t="s">
        <v>37</v>
      </c>
      <c r="D183" s="82" t="s">
        <v>50</v>
      </c>
      <c r="E183" s="157" t="s">
        <v>37</v>
      </c>
      <c r="F183" s="156" t="s">
        <v>35</v>
      </c>
    </row>
    <row r="184" spans="1:6">
      <c r="A184" s="154" t="s">
        <v>142</v>
      </c>
      <c r="B184" s="155" t="s">
        <v>139</v>
      </c>
      <c r="C184" s="12">
        <v>1</v>
      </c>
      <c r="D184" s="12">
        <v>0</v>
      </c>
      <c r="E184" s="12">
        <v>3</v>
      </c>
      <c r="F184" s="128">
        <f>PRODUCT(D184*E184)</f>
        <v>0</v>
      </c>
    </row>
    <row r="185" spans="1:6">
      <c r="A185" s="154" t="s">
        <v>141</v>
      </c>
      <c r="B185" s="12" t="s">
        <v>139</v>
      </c>
      <c r="C185" s="12">
        <v>1</v>
      </c>
      <c r="D185" s="12">
        <v>0</v>
      </c>
      <c r="E185" s="12">
        <v>3</v>
      </c>
      <c r="F185" s="128">
        <f>PRODUCT(D185*E185)</f>
        <v>0</v>
      </c>
    </row>
    <row r="186" spans="1:6">
      <c r="A186" s="26" t="s">
        <v>140</v>
      </c>
      <c r="B186" s="12" t="s">
        <v>139</v>
      </c>
      <c r="C186" s="12">
        <v>1</v>
      </c>
      <c r="D186" s="12">
        <v>0</v>
      </c>
      <c r="E186" s="12">
        <v>3</v>
      </c>
      <c r="F186" s="128">
        <f>PRODUCT(D186*E186)</f>
        <v>0</v>
      </c>
    </row>
    <row r="187" spans="1:6">
      <c r="A187" s="294" t="s">
        <v>61</v>
      </c>
      <c r="B187" s="286"/>
      <c r="C187" s="287"/>
      <c r="D187" s="153">
        <f>SUM(D184:D186)</f>
        <v>0</v>
      </c>
      <c r="E187" s="87"/>
      <c r="F187" s="153">
        <f>SUM(F184:F186)</f>
        <v>0</v>
      </c>
    </row>
    <row r="188" spans="1:6" ht="15.75">
      <c r="A188" s="392" t="s">
        <v>138</v>
      </c>
      <c r="B188" s="393"/>
      <c r="C188" s="393"/>
      <c r="D188" s="393"/>
      <c r="E188" s="393"/>
      <c r="F188" s="394"/>
    </row>
    <row r="189" spans="1:6">
      <c r="A189" s="116" t="s">
        <v>137</v>
      </c>
      <c r="B189" s="116" t="s">
        <v>136</v>
      </c>
      <c r="C189" s="152" t="s">
        <v>36</v>
      </c>
      <c r="D189" s="116" t="s">
        <v>135</v>
      </c>
      <c r="E189" s="116" t="s">
        <v>37</v>
      </c>
      <c r="F189" s="151" t="s">
        <v>35</v>
      </c>
    </row>
    <row r="190" spans="1:6">
      <c r="A190" s="111" t="s">
        <v>128</v>
      </c>
      <c r="B190" s="144">
        <v>2</v>
      </c>
      <c r="C190" s="140">
        <v>0</v>
      </c>
      <c r="D190" s="128">
        <v>0</v>
      </c>
      <c r="E190" s="150">
        <v>3</v>
      </c>
      <c r="F190" s="128">
        <f t="shared" ref="F190:F197" si="6">PRODUCT(D190*E190)</f>
        <v>0</v>
      </c>
    </row>
    <row r="191" spans="1:6">
      <c r="A191" s="111" t="s">
        <v>127</v>
      </c>
      <c r="B191" s="144">
        <v>2</v>
      </c>
      <c r="C191" s="140">
        <v>0</v>
      </c>
      <c r="D191" s="128">
        <v>0</v>
      </c>
      <c r="E191" s="138">
        <v>3</v>
      </c>
      <c r="F191" s="128">
        <f t="shared" si="6"/>
        <v>0</v>
      </c>
    </row>
    <row r="192" spans="1:6">
      <c r="A192" s="111" t="s">
        <v>126</v>
      </c>
      <c r="B192" s="144">
        <v>2</v>
      </c>
      <c r="C192" s="140">
        <v>0</v>
      </c>
      <c r="D192" s="128">
        <v>0</v>
      </c>
      <c r="E192" s="138">
        <v>3</v>
      </c>
      <c r="F192" s="128">
        <f t="shared" si="6"/>
        <v>0</v>
      </c>
    </row>
    <row r="193" spans="1:6">
      <c r="A193" s="111" t="s">
        <v>125</v>
      </c>
      <c r="B193" s="144">
        <v>2</v>
      </c>
      <c r="C193" s="140">
        <v>0</v>
      </c>
      <c r="D193" s="128">
        <v>0</v>
      </c>
      <c r="E193" s="138">
        <v>3</v>
      </c>
      <c r="F193" s="128">
        <f t="shared" si="6"/>
        <v>0</v>
      </c>
    </row>
    <row r="194" spans="1:6">
      <c r="A194" s="111" t="s">
        <v>134</v>
      </c>
      <c r="B194" s="144">
        <v>2</v>
      </c>
      <c r="C194" s="140">
        <v>0</v>
      </c>
      <c r="D194" s="128">
        <v>0</v>
      </c>
      <c r="E194" s="138">
        <v>3</v>
      </c>
      <c r="F194" s="128">
        <f t="shared" si="6"/>
        <v>0</v>
      </c>
    </row>
    <row r="195" spans="1:6">
      <c r="A195" s="111" t="s">
        <v>133</v>
      </c>
      <c r="B195" s="144">
        <v>2</v>
      </c>
      <c r="C195" s="140">
        <v>0</v>
      </c>
      <c r="D195" s="128">
        <v>0</v>
      </c>
      <c r="E195" s="138">
        <v>3</v>
      </c>
      <c r="F195" s="128">
        <f t="shared" si="6"/>
        <v>0</v>
      </c>
    </row>
    <row r="196" spans="1:6">
      <c r="A196" s="111" t="s">
        <v>132</v>
      </c>
      <c r="B196" s="144">
        <v>2</v>
      </c>
      <c r="C196" s="140">
        <v>0</v>
      </c>
      <c r="D196" s="128">
        <v>0</v>
      </c>
      <c r="E196" s="138">
        <v>3</v>
      </c>
      <c r="F196" s="128">
        <f t="shared" si="6"/>
        <v>0</v>
      </c>
    </row>
    <row r="197" spans="1:6">
      <c r="A197" s="111" t="s">
        <v>131</v>
      </c>
      <c r="B197" s="144">
        <v>2</v>
      </c>
      <c r="C197" s="140">
        <v>0</v>
      </c>
      <c r="D197" s="128">
        <v>0</v>
      </c>
      <c r="E197" s="138">
        <v>3</v>
      </c>
      <c r="F197" s="128">
        <f t="shared" si="6"/>
        <v>0</v>
      </c>
    </row>
    <row r="198" spans="1:6">
      <c r="A198" s="399" t="s">
        <v>124</v>
      </c>
      <c r="B198" s="400"/>
      <c r="C198" s="401"/>
      <c r="D198" s="149">
        <v>0</v>
      </c>
      <c r="E198" s="147"/>
      <c r="F198" s="83">
        <f>SUM(F190:F197)</f>
        <v>0</v>
      </c>
    </row>
    <row r="199" spans="1:6" s="145" customFormat="1" ht="14.25" customHeight="1">
      <c r="A199" s="116" t="s">
        <v>130</v>
      </c>
      <c r="B199" s="148"/>
      <c r="C199" s="147"/>
      <c r="D199" s="147"/>
      <c r="E199" s="147"/>
      <c r="F199" s="146" t="s">
        <v>129</v>
      </c>
    </row>
    <row r="200" spans="1:6">
      <c r="A200" s="111" t="s">
        <v>128</v>
      </c>
      <c r="B200" s="144">
        <v>1</v>
      </c>
      <c r="C200" s="140">
        <v>0</v>
      </c>
      <c r="D200" s="140">
        <v>0</v>
      </c>
      <c r="E200" s="43">
        <v>3</v>
      </c>
      <c r="F200" s="128">
        <f>PRODUCT(D200*E200)</f>
        <v>0</v>
      </c>
    </row>
    <row r="201" spans="1:6">
      <c r="A201" s="111" t="s">
        <v>127</v>
      </c>
      <c r="B201" s="144">
        <v>1</v>
      </c>
      <c r="C201" s="140">
        <v>0</v>
      </c>
      <c r="D201" s="140">
        <v>0</v>
      </c>
      <c r="E201" s="138">
        <v>3</v>
      </c>
      <c r="F201" s="128">
        <f>PRODUCT(D201*E201)</f>
        <v>0</v>
      </c>
    </row>
    <row r="202" spans="1:6">
      <c r="A202" s="111" t="s">
        <v>126</v>
      </c>
      <c r="B202" s="144">
        <v>1</v>
      </c>
      <c r="C202" s="140">
        <v>0</v>
      </c>
      <c r="D202" s="140">
        <v>0</v>
      </c>
      <c r="E202" s="138">
        <v>3</v>
      </c>
      <c r="F202" s="128">
        <f>PRODUCT(D202*E202)</f>
        <v>0</v>
      </c>
    </row>
    <row r="203" spans="1:6">
      <c r="A203" s="143" t="s">
        <v>125</v>
      </c>
      <c r="B203" s="142">
        <v>1</v>
      </c>
      <c r="C203" s="141">
        <v>0</v>
      </c>
      <c r="D203" s="140">
        <v>0</v>
      </c>
      <c r="E203" s="138">
        <v>3</v>
      </c>
      <c r="F203" s="128">
        <f>PRODUCT(D203*E203)</f>
        <v>0</v>
      </c>
    </row>
    <row r="204" spans="1:6">
      <c r="A204" s="402" t="s">
        <v>124</v>
      </c>
      <c r="B204" s="402"/>
      <c r="C204" s="402"/>
      <c r="D204" s="139">
        <v>0</v>
      </c>
      <c r="E204" s="138"/>
      <c r="F204" s="83">
        <f>SUM(F200:F203)</f>
        <v>0</v>
      </c>
    </row>
    <row r="205" spans="1:6">
      <c r="A205" s="396" t="s">
        <v>123</v>
      </c>
      <c r="B205" s="397"/>
      <c r="C205" s="397"/>
      <c r="D205" s="137">
        <f>(SUM(D204,D198))/12</f>
        <v>0</v>
      </c>
      <c r="E205" s="136"/>
      <c r="F205" s="135">
        <f>(SUM(F204,F198))/12</f>
        <v>0</v>
      </c>
    </row>
    <row r="206" spans="1:6" ht="15.75">
      <c r="A206" s="330" t="s">
        <v>122</v>
      </c>
      <c r="B206" s="331"/>
      <c r="C206" s="331"/>
      <c r="D206" s="332"/>
      <c r="E206" s="331"/>
      <c r="F206" s="333"/>
    </row>
    <row r="207" spans="1:6" ht="21" customHeight="1">
      <c r="A207" s="87" t="s">
        <v>38</v>
      </c>
      <c r="B207" s="87" t="s">
        <v>32</v>
      </c>
      <c r="C207" s="134" t="s">
        <v>121</v>
      </c>
      <c r="D207" s="87" t="s">
        <v>36</v>
      </c>
      <c r="E207" s="87" t="s">
        <v>35</v>
      </c>
      <c r="F207" s="133" t="s">
        <v>29</v>
      </c>
    </row>
    <row r="208" spans="1:6">
      <c r="A208" s="130" t="s">
        <v>120</v>
      </c>
      <c r="B208" s="12" t="s">
        <v>32</v>
      </c>
      <c r="C208" s="132">
        <v>12</v>
      </c>
      <c r="D208" s="12">
        <v>0</v>
      </c>
      <c r="E208" s="128">
        <f t="shared" ref="E208:E218" si="7">D208/C208</f>
        <v>0</v>
      </c>
      <c r="F208" s="338"/>
    </row>
    <row r="209" spans="1:8">
      <c r="A209" s="130" t="s">
        <v>119</v>
      </c>
      <c r="B209" s="12" t="s">
        <v>32</v>
      </c>
      <c r="C209" s="129">
        <v>3</v>
      </c>
      <c r="D209" s="128">
        <v>0</v>
      </c>
      <c r="E209" s="128">
        <f t="shared" si="7"/>
        <v>0</v>
      </c>
      <c r="F209" s="339"/>
    </row>
    <row r="210" spans="1:8">
      <c r="A210" s="130" t="s">
        <v>118</v>
      </c>
      <c r="B210" s="12" t="s">
        <v>32</v>
      </c>
      <c r="C210" s="129">
        <v>3</v>
      </c>
      <c r="D210" s="128">
        <v>0</v>
      </c>
      <c r="E210" s="128">
        <f t="shared" si="7"/>
        <v>0</v>
      </c>
      <c r="F210" s="339"/>
    </row>
    <row r="211" spans="1:8">
      <c r="A211" s="130" t="s">
        <v>117</v>
      </c>
      <c r="B211" s="12" t="s">
        <v>32</v>
      </c>
      <c r="C211" s="129">
        <v>4</v>
      </c>
      <c r="D211" s="128">
        <v>0</v>
      </c>
      <c r="E211" s="128">
        <f t="shared" si="7"/>
        <v>0</v>
      </c>
      <c r="F211" s="339"/>
    </row>
    <row r="212" spans="1:8">
      <c r="A212" s="130" t="s">
        <v>116</v>
      </c>
      <c r="B212" s="12" t="s">
        <v>111</v>
      </c>
      <c r="C212" s="129">
        <v>6</v>
      </c>
      <c r="D212" s="128">
        <v>0</v>
      </c>
      <c r="E212" s="128">
        <f t="shared" si="7"/>
        <v>0</v>
      </c>
      <c r="F212" s="339"/>
    </row>
    <row r="213" spans="1:8">
      <c r="A213" s="130" t="s">
        <v>115</v>
      </c>
      <c r="B213" s="12" t="s">
        <v>111</v>
      </c>
      <c r="C213" s="129">
        <v>4</v>
      </c>
      <c r="D213" s="128">
        <v>0</v>
      </c>
      <c r="E213" s="128">
        <f t="shared" si="7"/>
        <v>0</v>
      </c>
      <c r="F213" s="339"/>
    </row>
    <row r="214" spans="1:8">
      <c r="A214" s="130" t="s">
        <v>114</v>
      </c>
      <c r="B214" s="12" t="s">
        <v>32</v>
      </c>
      <c r="C214" s="129">
        <v>3</v>
      </c>
      <c r="D214" s="128">
        <v>0</v>
      </c>
      <c r="E214" s="128">
        <f t="shared" si="7"/>
        <v>0</v>
      </c>
      <c r="F214" s="339"/>
    </row>
    <row r="215" spans="1:8" ht="13.5" customHeight="1">
      <c r="A215" s="130" t="s">
        <v>113</v>
      </c>
      <c r="B215" s="12" t="s">
        <v>32</v>
      </c>
      <c r="C215" s="129">
        <v>3</v>
      </c>
      <c r="D215" s="128">
        <v>0</v>
      </c>
      <c r="E215" s="128">
        <f t="shared" si="7"/>
        <v>0</v>
      </c>
      <c r="F215" s="339"/>
    </row>
    <row r="216" spans="1:8">
      <c r="A216" s="130" t="s">
        <v>112</v>
      </c>
      <c r="B216" s="12" t="s">
        <v>111</v>
      </c>
      <c r="C216" s="131">
        <v>0.25</v>
      </c>
      <c r="D216" s="128">
        <v>0</v>
      </c>
      <c r="E216" s="128">
        <f t="shared" si="7"/>
        <v>0</v>
      </c>
      <c r="F216" s="339"/>
    </row>
    <row r="217" spans="1:8">
      <c r="A217" s="130" t="s">
        <v>110</v>
      </c>
      <c r="B217" s="12" t="s">
        <v>32</v>
      </c>
      <c r="C217" s="129">
        <v>6</v>
      </c>
      <c r="D217" s="128">
        <v>0</v>
      </c>
      <c r="E217" s="128">
        <f t="shared" si="7"/>
        <v>0</v>
      </c>
      <c r="F217" s="339"/>
    </row>
    <row r="218" spans="1:8" ht="14.25" customHeight="1">
      <c r="A218" s="130" t="s">
        <v>109</v>
      </c>
      <c r="B218" s="12" t="s">
        <v>108</v>
      </c>
      <c r="C218" s="129">
        <v>3</v>
      </c>
      <c r="D218" s="128">
        <v>0</v>
      </c>
      <c r="E218" s="128">
        <f t="shared" si="7"/>
        <v>0</v>
      </c>
      <c r="F218" s="339"/>
    </row>
    <row r="219" spans="1:8">
      <c r="A219" s="334" t="s">
        <v>42</v>
      </c>
      <c r="B219" s="334"/>
      <c r="C219" s="334"/>
      <c r="D219" s="334"/>
      <c r="E219" s="128">
        <f>SUM(E208:E218)</f>
        <v>0</v>
      </c>
      <c r="F219" s="398"/>
    </row>
    <row r="220" spans="1:8">
      <c r="A220" s="126" t="s">
        <v>107</v>
      </c>
      <c r="B220" s="18" t="s">
        <v>106</v>
      </c>
      <c r="C220" s="126"/>
      <c r="D220" s="18">
        <v>3</v>
      </c>
      <c r="E220" s="125"/>
      <c r="F220" s="125">
        <v>0</v>
      </c>
    </row>
    <row r="221" spans="1:8">
      <c r="A221" s="337"/>
      <c r="B221" s="337"/>
      <c r="C221" s="337"/>
      <c r="D221" s="337"/>
      <c r="E221" s="337"/>
      <c r="F221" s="337"/>
    </row>
    <row r="222" spans="1:8" ht="15">
      <c r="A222" s="335" t="s">
        <v>105</v>
      </c>
      <c r="B222" s="335"/>
      <c r="C222" s="335"/>
      <c r="D222" s="335"/>
      <c r="E222" s="336">
        <f>SUM(E219,D205,D187,D177,D171,D166,D120,D181)</f>
        <v>0</v>
      </c>
      <c r="F222" s="336"/>
      <c r="H222" s="124"/>
    </row>
    <row r="223" spans="1:8" ht="15">
      <c r="A223" s="335" t="s">
        <v>104</v>
      </c>
      <c r="B223" s="335"/>
      <c r="C223" s="335"/>
      <c r="D223" s="335"/>
      <c r="E223" s="377">
        <v>3</v>
      </c>
      <c r="F223" s="377"/>
      <c r="H223" s="124"/>
    </row>
    <row r="224" spans="1:8" ht="15">
      <c r="A224" s="381" t="s">
        <v>103</v>
      </c>
      <c r="B224" s="381"/>
      <c r="C224" s="381"/>
      <c r="D224" s="381"/>
      <c r="E224" s="321">
        <f>PRODUCT(E222,E223)</f>
        <v>0</v>
      </c>
      <c r="F224" s="322"/>
    </row>
    <row r="225" spans="1:6">
      <c r="A225" s="337"/>
      <c r="B225" s="337"/>
      <c r="C225" s="337"/>
      <c r="D225" s="337"/>
      <c r="E225" s="337"/>
      <c r="F225" s="337"/>
    </row>
    <row r="226" spans="1:6">
      <c r="A226" s="299"/>
      <c r="B226" s="299"/>
      <c r="C226" s="299"/>
      <c r="D226" s="299"/>
      <c r="E226" s="299"/>
      <c r="F226" s="299"/>
    </row>
    <row r="227" spans="1:6" ht="18">
      <c r="A227" s="323" t="s">
        <v>102</v>
      </c>
      <c r="B227" s="323"/>
      <c r="C227" s="323"/>
      <c r="D227" s="323"/>
      <c r="E227" s="323"/>
      <c r="F227" s="323"/>
    </row>
    <row r="228" spans="1:6" ht="20.25" customHeight="1">
      <c r="A228" s="308" t="s">
        <v>101</v>
      </c>
      <c r="B228" s="309"/>
      <c r="C228" s="309"/>
      <c r="D228" s="309"/>
      <c r="E228" s="309"/>
      <c r="F228" s="310"/>
    </row>
    <row r="229" spans="1:6" ht="20.25" customHeight="1">
      <c r="A229" s="311"/>
      <c r="B229" s="312"/>
      <c r="C229" s="312"/>
      <c r="D229" s="312"/>
      <c r="E229" s="312"/>
      <c r="F229" s="313"/>
    </row>
    <row r="230" spans="1:6">
      <c r="A230" s="314"/>
      <c r="B230" s="315"/>
      <c r="C230" s="315"/>
      <c r="D230" s="315"/>
      <c r="E230" s="315"/>
      <c r="F230" s="316"/>
    </row>
    <row r="231" spans="1:6" ht="15.75">
      <c r="A231" s="318" t="s">
        <v>100</v>
      </c>
      <c r="B231" s="318"/>
      <c r="C231" s="318"/>
      <c r="D231" s="318"/>
      <c r="E231" s="318"/>
      <c r="F231" s="318"/>
    </row>
    <row r="232" spans="1:6" ht="25.5">
      <c r="A232" s="47" t="s">
        <v>38</v>
      </c>
      <c r="B232" s="123" t="s">
        <v>32</v>
      </c>
      <c r="C232" s="123" t="s">
        <v>37</v>
      </c>
      <c r="D232" s="123" t="s">
        <v>36</v>
      </c>
      <c r="E232" s="122" t="s">
        <v>35</v>
      </c>
      <c r="F232" s="45" t="s">
        <v>34</v>
      </c>
    </row>
    <row r="233" spans="1:6">
      <c r="A233" s="111" t="s">
        <v>99</v>
      </c>
      <c r="B233" s="110" t="s">
        <v>32</v>
      </c>
      <c r="C233" s="121">
        <v>1.1000000000000001</v>
      </c>
      <c r="D233" s="113">
        <v>0</v>
      </c>
      <c r="E233" s="112">
        <f>D233*C233</f>
        <v>0</v>
      </c>
      <c r="F233" s="317"/>
    </row>
    <row r="234" spans="1:6">
      <c r="A234" s="111" t="s">
        <v>98</v>
      </c>
      <c r="B234" s="110" t="s">
        <v>32</v>
      </c>
      <c r="C234" s="121">
        <v>1.1000000000000001</v>
      </c>
      <c r="D234" s="108">
        <v>0</v>
      </c>
      <c r="E234" s="118">
        <f>D234*C234</f>
        <v>0</v>
      </c>
      <c r="F234" s="317"/>
    </row>
    <row r="235" spans="1:6">
      <c r="A235" s="111" t="s">
        <v>97</v>
      </c>
      <c r="B235" s="110" t="s">
        <v>30</v>
      </c>
      <c r="C235" s="120">
        <v>0.60289999999999999</v>
      </c>
      <c r="D235" s="108">
        <v>0</v>
      </c>
      <c r="E235" s="118">
        <f>(C235*D235)</f>
        <v>0</v>
      </c>
      <c r="F235" s="317"/>
    </row>
    <row r="236" spans="1:6">
      <c r="A236" s="111" t="s">
        <v>96</v>
      </c>
      <c r="B236" s="110" t="s">
        <v>30</v>
      </c>
      <c r="C236" s="120">
        <v>0.60289999999999999</v>
      </c>
      <c r="D236" s="108">
        <f>E234</f>
        <v>0</v>
      </c>
      <c r="E236" s="118">
        <f>(C236*D236)</f>
        <v>0</v>
      </c>
      <c r="F236" s="317"/>
    </row>
    <row r="237" spans="1:6">
      <c r="A237" s="111" t="s">
        <v>95</v>
      </c>
      <c r="B237" s="110" t="s">
        <v>85</v>
      </c>
      <c r="C237" s="119">
        <v>84</v>
      </c>
      <c r="D237" s="108">
        <v>0</v>
      </c>
      <c r="E237" s="118">
        <f>(D237/C237)</f>
        <v>0</v>
      </c>
      <c r="F237" s="317"/>
    </row>
    <row r="238" spans="1:6">
      <c r="A238" s="279" t="s">
        <v>84</v>
      </c>
      <c r="B238" s="280"/>
      <c r="C238" s="280"/>
      <c r="D238" s="280"/>
      <c r="E238" s="281"/>
      <c r="F238" s="75">
        <f>E237</f>
        <v>0</v>
      </c>
    </row>
    <row r="239" spans="1:6" ht="15.75">
      <c r="A239" s="295" t="s">
        <v>94</v>
      </c>
      <c r="B239" s="296"/>
      <c r="C239" s="296"/>
      <c r="D239" s="296"/>
      <c r="E239" s="296"/>
      <c r="F239" s="297"/>
    </row>
    <row r="240" spans="1:6" ht="25.5">
      <c r="A240" s="117" t="s">
        <v>38</v>
      </c>
      <c r="B240" s="116" t="s">
        <v>32</v>
      </c>
      <c r="C240" s="116" t="s">
        <v>37</v>
      </c>
      <c r="D240" s="116" t="s">
        <v>36</v>
      </c>
      <c r="E240" s="115" t="s">
        <v>35</v>
      </c>
      <c r="F240" s="4" t="s">
        <v>34</v>
      </c>
    </row>
    <row r="241" spans="1:6">
      <c r="A241" s="111" t="s">
        <v>93</v>
      </c>
      <c r="B241" s="110" t="s">
        <v>32</v>
      </c>
      <c r="C241" s="114">
        <v>1.1000000000000001</v>
      </c>
      <c r="D241" s="113">
        <f>E233+E234</f>
        <v>0</v>
      </c>
      <c r="E241" s="112">
        <f>D241*C241</f>
        <v>0</v>
      </c>
      <c r="F241" s="278"/>
    </row>
    <row r="242" spans="1:6">
      <c r="A242" s="111" t="s">
        <v>92</v>
      </c>
      <c r="B242" s="110" t="s">
        <v>30</v>
      </c>
      <c r="C242" s="109">
        <v>5.0000000000000001E-3</v>
      </c>
      <c r="D242" s="108">
        <f>E241</f>
        <v>0</v>
      </c>
      <c r="E242" s="105">
        <f>(C242*D242)</f>
        <v>0</v>
      </c>
      <c r="F242" s="278"/>
    </row>
    <row r="243" spans="1:6">
      <c r="A243" s="279" t="s">
        <v>84</v>
      </c>
      <c r="B243" s="280"/>
      <c r="C243" s="280"/>
      <c r="D243" s="280"/>
      <c r="E243" s="281"/>
      <c r="F243" s="104">
        <f>E242</f>
        <v>0</v>
      </c>
    </row>
    <row r="244" spans="1:6" ht="15.75">
      <c r="A244" s="295" t="s">
        <v>91</v>
      </c>
      <c r="B244" s="296"/>
      <c r="C244" s="296"/>
      <c r="D244" s="296"/>
      <c r="E244" s="296"/>
      <c r="F244" s="297"/>
    </row>
    <row r="245" spans="1:6" ht="25.5">
      <c r="A245" s="71" t="s">
        <v>53</v>
      </c>
      <c r="B245" s="82" t="s">
        <v>52</v>
      </c>
      <c r="C245" s="82" t="s">
        <v>51</v>
      </c>
      <c r="D245" s="82" t="s">
        <v>50</v>
      </c>
      <c r="E245" s="82" t="s">
        <v>49</v>
      </c>
      <c r="F245" s="4" t="s">
        <v>34</v>
      </c>
    </row>
    <row r="246" spans="1:6">
      <c r="A246" s="69" t="s">
        <v>90</v>
      </c>
      <c r="B246" s="101" t="s">
        <v>32</v>
      </c>
      <c r="C246" s="79">
        <v>1</v>
      </c>
      <c r="D246" s="106">
        <v>0</v>
      </c>
      <c r="E246" s="106">
        <f>PRODUCT(D246,C246)</f>
        <v>0</v>
      </c>
      <c r="F246" s="305"/>
    </row>
    <row r="247" spans="1:6">
      <c r="A247" s="66" t="s">
        <v>89</v>
      </c>
      <c r="B247" s="101" t="s">
        <v>32</v>
      </c>
      <c r="C247" s="79">
        <v>1</v>
      </c>
      <c r="D247" s="106">
        <v>0</v>
      </c>
      <c r="E247" s="106">
        <f>PRODUCT(D247,C247)</f>
        <v>0</v>
      </c>
      <c r="F247" s="306"/>
    </row>
    <row r="248" spans="1:6">
      <c r="A248" s="66" t="s">
        <v>88</v>
      </c>
      <c r="B248" s="101" t="s">
        <v>32</v>
      </c>
      <c r="C248" s="79">
        <v>1</v>
      </c>
      <c r="D248" s="106">
        <v>0</v>
      </c>
      <c r="E248" s="106">
        <f>PRODUCT(D248,C248)</f>
        <v>0</v>
      </c>
      <c r="F248" s="306"/>
    </row>
    <row r="249" spans="1:6">
      <c r="A249" s="66" t="s">
        <v>87</v>
      </c>
      <c r="B249" s="101" t="s">
        <v>32</v>
      </c>
      <c r="C249" s="79">
        <v>1</v>
      </c>
      <c r="D249" s="106">
        <v>0</v>
      </c>
      <c r="E249" s="106">
        <f>PRODUCT(D249,C249)</f>
        <v>0</v>
      </c>
      <c r="F249" s="306"/>
    </row>
    <row r="250" spans="1:6">
      <c r="A250" s="66" t="s">
        <v>86</v>
      </c>
      <c r="B250" s="101" t="s">
        <v>85</v>
      </c>
      <c r="C250" s="79">
        <v>12</v>
      </c>
      <c r="D250" s="106">
        <v>0</v>
      </c>
      <c r="E250" s="106">
        <f>PRODUCT(D250,C250)</f>
        <v>0</v>
      </c>
      <c r="F250" s="307"/>
    </row>
    <row r="251" spans="1:6">
      <c r="A251" s="62" t="s">
        <v>84</v>
      </c>
      <c r="B251" s="80" t="s">
        <v>83</v>
      </c>
      <c r="C251" s="79">
        <v>12</v>
      </c>
      <c r="D251" s="106"/>
      <c r="E251" s="105">
        <f>SUM(E246:E250)</f>
        <v>0</v>
      </c>
      <c r="F251" s="104">
        <f>(E251/C251)</f>
        <v>0</v>
      </c>
    </row>
    <row r="252" spans="1:6" ht="15.75">
      <c r="A252" s="295" t="s">
        <v>82</v>
      </c>
      <c r="B252" s="296"/>
      <c r="C252" s="296"/>
      <c r="D252" s="296"/>
      <c r="E252" s="296"/>
      <c r="F252" s="297"/>
    </row>
    <row r="253" spans="1:6" ht="15.75">
      <c r="A253" s="298" t="s">
        <v>81</v>
      </c>
      <c r="B253" s="298"/>
      <c r="C253" s="298"/>
      <c r="D253" s="298"/>
      <c r="E253" s="298"/>
      <c r="F253" s="298"/>
    </row>
    <row r="254" spans="1:6" ht="25.5">
      <c r="A254" s="89" t="s">
        <v>53</v>
      </c>
      <c r="B254" s="103" t="s">
        <v>52</v>
      </c>
      <c r="C254" s="103" t="s">
        <v>51</v>
      </c>
      <c r="D254" s="103" t="s">
        <v>50</v>
      </c>
      <c r="E254" s="102" t="s">
        <v>49</v>
      </c>
      <c r="F254" s="45" t="s">
        <v>34</v>
      </c>
    </row>
    <row r="255" spans="1:6">
      <c r="A255" s="69" t="s">
        <v>80</v>
      </c>
      <c r="B255" s="101" t="s">
        <v>79</v>
      </c>
      <c r="C255" s="86">
        <v>2</v>
      </c>
      <c r="D255" s="86">
        <v>0</v>
      </c>
      <c r="E255" s="100">
        <f>D255/C255</f>
        <v>0</v>
      </c>
      <c r="F255" s="319"/>
    </row>
    <row r="256" spans="1:6">
      <c r="A256" s="69" t="s">
        <v>78</v>
      </c>
      <c r="B256" s="80" t="s">
        <v>43</v>
      </c>
      <c r="C256" s="99">
        <v>2871</v>
      </c>
      <c r="D256" s="86">
        <v>0</v>
      </c>
      <c r="E256" s="98">
        <f>C256*D256</f>
        <v>0</v>
      </c>
      <c r="F256" s="320"/>
    </row>
    <row r="257" spans="1:6">
      <c r="A257" s="282" t="s">
        <v>73</v>
      </c>
      <c r="B257" s="283"/>
      <c r="C257" s="283"/>
      <c r="D257" s="283"/>
      <c r="E257" s="284"/>
      <c r="F257" s="96">
        <f>E256</f>
        <v>0</v>
      </c>
    </row>
    <row r="258" spans="1:6">
      <c r="A258" s="26" t="s">
        <v>77</v>
      </c>
      <c r="B258" s="95" t="s">
        <v>71</v>
      </c>
      <c r="C258" s="85">
        <v>1.9</v>
      </c>
      <c r="D258" s="85">
        <v>0</v>
      </c>
      <c r="E258" s="97">
        <f>PRODUCT(D258,C258)</f>
        <v>0</v>
      </c>
      <c r="F258" s="96"/>
    </row>
    <row r="259" spans="1:6">
      <c r="A259" s="26" t="s">
        <v>76</v>
      </c>
      <c r="B259" s="18" t="s">
        <v>43</v>
      </c>
      <c r="C259" s="94">
        <v>2871</v>
      </c>
      <c r="D259" s="85">
        <v>0</v>
      </c>
      <c r="E259" s="85">
        <f>PRODUCT(D259,C259)</f>
        <v>0</v>
      </c>
      <c r="F259" s="76"/>
    </row>
    <row r="260" spans="1:6">
      <c r="A260" s="285" t="s">
        <v>73</v>
      </c>
      <c r="B260" s="286"/>
      <c r="C260" s="286"/>
      <c r="D260" s="286"/>
      <c r="E260" s="287"/>
      <c r="F260" s="96">
        <f>E259</f>
        <v>0</v>
      </c>
    </row>
    <row r="261" spans="1:6">
      <c r="A261" s="26" t="s">
        <v>75</v>
      </c>
      <c r="B261" s="95" t="s">
        <v>71</v>
      </c>
      <c r="C261" s="85">
        <v>2.8</v>
      </c>
      <c r="D261" s="85">
        <v>0</v>
      </c>
      <c r="E261" s="85">
        <f>PRODUCT(D261,C261)</f>
        <v>0</v>
      </c>
      <c r="F261" s="93"/>
    </row>
    <row r="262" spans="1:6">
      <c r="A262" s="26" t="s">
        <v>74</v>
      </c>
      <c r="B262" s="18" t="s">
        <v>43</v>
      </c>
      <c r="C262" s="94">
        <v>2871</v>
      </c>
      <c r="D262" s="85">
        <v>0</v>
      </c>
      <c r="E262" s="85">
        <f>PRODUCT(C262,D262)</f>
        <v>0</v>
      </c>
      <c r="F262" s="76"/>
    </row>
    <row r="263" spans="1:6">
      <c r="A263" s="291" t="s">
        <v>73</v>
      </c>
      <c r="B263" s="292"/>
      <c r="C263" s="292"/>
      <c r="D263" s="292"/>
      <c r="E263" s="293"/>
      <c r="F263" s="93">
        <f>E262</f>
        <v>0</v>
      </c>
    </row>
    <row r="264" spans="1:6">
      <c r="A264" s="26" t="s">
        <v>72</v>
      </c>
      <c r="B264" s="95" t="s">
        <v>71</v>
      </c>
      <c r="C264" s="85">
        <v>2.1</v>
      </c>
      <c r="D264" s="85">
        <v>0</v>
      </c>
      <c r="E264" s="85">
        <f>PRODUCT(D264,C264)</f>
        <v>0</v>
      </c>
      <c r="F264" s="93"/>
    </row>
    <row r="265" spans="1:6" ht="15" customHeight="1">
      <c r="A265" s="26" t="s">
        <v>70</v>
      </c>
      <c r="B265" s="18" t="s">
        <v>43</v>
      </c>
      <c r="C265" s="94">
        <v>2871</v>
      </c>
      <c r="D265" s="85">
        <f>E264/1000</f>
        <v>0</v>
      </c>
      <c r="E265" s="85">
        <f>PRODUCT(C265,D265)</f>
        <v>0</v>
      </c>
      <c r="F265" s="93">
        <v>0</v>
      </c>
    </row>
    <row r="266" spans="1:6">
      <c r="A266" s="288"/>
      <c r="B266" s="289"/>
      <c r="C266" s="289"/>
      <c r="D266" s="289"/>
      <c r="E266" s="290"/>
      <c r="F266" s="92"/>
    </row>
    <row r="267" spans="1:6">
      <c r="A267" s="294" t="s">
        <v>69</v>
      </c>
      <c r="B267" s="286"/>
      <c r="C267" s="286"/>
      <c r="D267" s="286"/>
      <c r="E267" s="287"/>
      <c r="F267" s="91">
        <f>SUM(F265,F263,F260,F257)</f>
        <v>0</v>
      </c>
    </row>
    <row r="268" spans="1:6" s="90" customFormat="1" ht="18.75">
      <c r="A268" s="326" t="s">
        <v>68</v>
      </c>
      <c r="B268" s="326"/>
      <c r="C268" s="326"/>
      <c r="D268" s="326"/>
      <c r="E268" s="327"/>
      <c r="F268" s="324">
        <f>F267</f>
        <v>0</v>
      </c>
    </row>
    <row r="269" spans="1:6">
      <c r="A269" s="328"/>
      <c r="B269" s="328"/>
      <c r="C269" s="328"/>
      <c r="D269" s="328"/>
      <c r="E269" s="329"/>
      <c r="F269" s="325"/>
    </row>
    <row r="270" spans="1:6">
      <c r="A270" s="303"/>
      <c r="B270" s="303"/>
      <c r="C270" s="303"/>
      <c r="D270" s="303"/>
      <c r="E270" s="303"/>
      <c r="F270" s="304"/>
    </row>
    <row r="271" spans="1:6" ht="15.75">
      <c r="A271" s="300" t="s">
        <v>67</v>
      </c>
      <c r="B271" s="301"/>
      <c r="C271" s="301"/>
      <c r="D271" s="301"/>
      <c r="E271" s="301"/>
      <c r="F271" s="302"/>
    </row>
    <row r="272" spans="1:6" ht="15.75">
      <c r="A272" s="298" t="s">
        <v>66</v>
      </c>
      <c r="B272" s="298"/>
      <c r="C272" s="298"/>
      <c r="D272" s="298"/>
      <c r="E272" s="298"/>
      <c r="F272" s="298"/>
    </row>
    <row r="273" spans="1:6" ht="25.5">
      <c r="A273" s="89" t="s">
        <v>53</v>
      </c>
      <c r="B273" s="89" t="s">
        <v>52</v>
      </c>
      <c r="C273" s="89" t="s">
        <v>65</v>
      </c>
      <c r="D273" s="89" t="s">
        <v>50</v>
      </c>
      <c r="E273" s="88" t="s">
        <v>49</v>
      </c>
      <c r="F273" s="87" t="s">
        <v>34</v>
      </c>
    </row>
    <row r="274" spans="1:6">
      <c r="A274" s="69" t="s">
        <v>64</v>
      </c>
      <c r="B274" s="80" t="s">
        <v>63</v>
      </c>
      <c r="C274" s="86">
        <v>4</v>
      </c>
      <c r="D274" s="86">
        <v>0</v>
      </c>
      <c r="E274" s="85">
        <f>PRODUCT(D274,C274)</f>
        <v>0</v>
      </c>
      <c r="F274" s="84"/>
    </row>
    <row r="275" spans="1:6">
      <c r="A275" s="425" t="s">
        <v>62</v>
      </c>
      <c r="B275" s="426"/>
      <c r="C275" s="426"/>
      <c r="D275" s="426"/>
      <c r="E275" s="427"/>
      <c r="F275" s="83">
        <f>E274</f>
        <v>0</v>
      </c>
    </row>
    <row r="276" spans="1:6">
      <c r="A276" s="428" t="s">
        <v>61</v>
      </c>
      <c r="B276" s="428"/>
      <c r="C276" s="428"/>
      <c r="D276" s="428"/>
      <c r="E276" s="428"/>
      <c r="F276" s="417">
        <f>F275</f>
        <v>0</v>
      </c>
    </row>
    <row r="277" spans="1:6">
      <c r="A277" s="328"/>
      <c r="B277" s="328"/>
      <c r="C277" s="328"/>
      <c r="D277" s="328"/>
      <c r="E277" s="328"/>
      <c r="F277" s="417"/>
    </row>
    <row r="278" spans="1:6" ht="15.75">
      <c r="A278" s="419" t="s">
        <v>60</v>
      </c>
      <c r="B278" s="420"/>
      <c r="C278" s="420"/>
      <c r="D278" s="420"/>
      <c r="E278" s="420"/>
      <c r="F278" s="421"/>
    </row>
    <row r="279" spans="1:6" ht="15.75">
      <c r="A279" s="298" t="s">
        <v>59</v>
      </c>
      <c r="B279" s="298"/>
      <c r="C279" s="298"/>
      <c r="D279" s="298"/>
      <c r="E279" s="298"/>
      <c r="F279" s="298"/>
    </row>
    <row r="280" spans="1:6">
      <c r="A280" s="71" t="s">
        <v>53</v>
      </c>
      <c r="B280" s="82" t="s">
        <v>52</v>
      </c>
      <c r="C280" s="82" t="s">
        <v>51</v>
      </c>
      <c r="D280" s="82" t="s">
        <v>50</v>
      </c>
      <c r="E280" s="81" t="s">
        <v>49</v>
      </c>
      <c r="F280" s="76"/>
    </row>
    <row r="281" spans="1:6">
      <c r="A281" s="69" t="s">
        <v>58</v>
      </c>
      <c r="B281" s="80" t="s">
        <v>57</v>
      </c>
      <c r="C281" s="79">
        <v>2871</v>
      </c>
      <c r="D281" s="78">
        <v>0</v>
      </c>
      <c r="E281" s="77">
        <f>PRODUCT(D281,C281)</f>
        <v>0</v>
      </c>
      <c r="F281" s="76"/>
    </row>
    <row r="282" spans="1:6">
      <c r="A282" s="422" t="s">
        <v>29</v>
      </c>
      <c r="B282" s="423"/>
      <c r="C282" s="423"/>
      <c r="D282" s="423"/>
      <c r="E282" s="424"/>
      <c r="F282" s="75">
        <f>E281</f>
        <v>0</v>
      </c>
    </row>
    <row r="283" spans="1:6">
      <c r="A283" s="428" t="s">
        <v>56</v>
      </c>
      <c r="B283" s="428"/>
      <c r="C283" s="428"/>
      <c r="D283" s="428"/>
      <c r="E283" s="428"/>
      <c r="F283" s="417">
        <f>F282</f>
        <v>0</v>
      </c>
    </row>
    <row r="284" spans="1:6">
      <c r="A284" s="328"/>
      <c r="B284" s="328"/>
      <c r="C284" s="328"/>
      <c r="D284" s="328"/>
      <c r="E284" s="328"/>
      <c r="F284" s="417"/>
    </row>
    <row r="285" spans="1:6" ht="15.75">
      <c r="A285" s="74" t="s">
        <v>55</v>
      </c>
      <c r="B285" s="73"/>
      <c r="C285" s="73"/>
      <c r="D285" s="73"/>
      <c r="E285" s="73"/>
      <c r="F285" s="72"/>
    </row>
    <row r="286" spans="1:6" ht="15.75">
      <c r="A286" s="298" t="s">
        <v>54</v>
      </c>
      <c r="B286" s="298"/>
      <c r="C286" s="298"/>
      <c r="D286" s="298"/>
      <c r="E286" s="298"/>
      <c r="F286" s="298"/>
    </row>
    <row r="287" spans="1:6" ht="25.5">
      <c r="A287" s="71" t="s">
        <v>53</v>
      </c>
      <c r="B287" s="71" t="s">
        <v>52</v>
      </c>
      <c r="C287" s="71" t="s">
        <v>51</v>
      </c>
      <c r="D287" s="71" t="s">
        <v>50</v>
      </c>
      <c r="E287" s="70" t="s">
        <v>49</v>
      </c>
      <c r="F287" s="4" t="s">
        <v>34</v>
      </c>
    </row>
    <row r="288" spans="1:6">
      <c r="A288" s="69" t="s">
        <v>48</v>
      </c>
      <c r="B288" s="68" t="s">
        <v>47</v>
      </c>
      <c r="C288" s="59">
        <v>2</v>
      </c>
      <c r="D288" s="60">
        <v>0</v>
      </c>
      <c r="E288" s="67">
        <f>PRODUCT(D288,C288)</f>
        <v>0</v>
      </c>
      <c r="F288" s="418"/>
    </row>
    <row r="289" spans="1:6">
      <c r="A289" s="69" t="s">
        <v>46</v>
      </c>
      <c r="B289" s="68" t="s">
        <v>32</v>
      </c>
      <c r="C289" s="59">
        <v>6</v>
      </c>
      <c r="D289" s="59">
        <v>0</v>
      </c>
      <c r="E289" s="67">
        <f>PRODUCT(D289,C289)</f>
        <v>0</v>
      </c>
      <c r="F289" s="418"/>
    </row>
    <row r="290" spans="1:6">
      <c r="A290" s="66" t="s">
        <v>45</v>
      </c>
      <c r="B290" s="61" t="s">
        <v>44</v>
      </c>
      <c r="C290" s="65">
        <v>50000</v>
      </c>
      <c r="D290" s="64">
        <v>0</v>
      </c>
      <c r="E290" s="63">
        <f>D290/C290</f>
        <v>0</v>
      </c>
      <c r="F290" s="418"/>
    </row>
    <row r="291" spans="1:6">
      <c r="A291" s="62" t="s">
        <v>29</v>
      </c>
      <c r="B291" s="61" t="s">
        <v>43</v>
      </c>
      <c r="C291" s="60">
        <v>2871</v>
      </c>
      <c r="D291" s="59">
        <f>E290</f>
        <v>0</v>
      </c>
      <c r="E291" s="58">
        <f>PRODUCT(D291,C291)</f>
        <v>0</v>
      </c>
      <c r="F291" s="57">
        <f>E291</f>
        <v>0</v>
      </c>
    </row>
    <row r="292" spans="1:6">
      <c r="A292" s="428" t="s">
        <v>42</v>
      </c>
      <c r="B292" s="428"/>
      <c r="C292" s="428"/>
      <c r="D292" s="428"/>
      <c r="E292" s="428"/>
      <c r="F292" s="433">
        <f>F291</f>
        <v>0</v>
      </c>
    </row>
    <row r="293" spans="1:6">
      <c r="A293" s="328"/>
      <c r="B293" s="328"/>
      <c r="C293" s="328"/>
      <c r="D293" s="328"/>
      <c r="E293" s="328"/>
      <c r="F293" s="433"/>
    </row>
    <row r="295" spans="1:6" ht="15.75">
      <c r="A295" s="434" t="s">
        <v>41</v>
      </c>
      <c r="B295" s="434"/>
      <c r="C295" s="434"/>
      <c r="D295" s="434"/>
      <c r="E295" s="435">
        <f>SUM(F292,F283,F276,F268,F251,F243,F238)</f>
        <v>0</v>
      </c>
      <c r="F295" s="435"/>
    </row>
    <row r="296" spans="1:6">
      <c r="A296" s="56"/>
      <c r="B296" s="55"/>
      <c r="C296" s="53"/>
      <c r="D296" s="54"/>
      <c r="E296" s="53"/>
      <c r="F296" s="52"/>
    </row>
    <row r="297" spans="1:6" ht="18">
      <c r="A297" s="51" t="s">
        <v>40</v>
      </c>
      <c r="B297" s="51"/>
      <c r="C297" s="51"/>
      <c r="D297" s="51"/>
      <c r="E297" s="51"/>
      <c r="F297" s="51"/>
    </row>
    <row r="298" spans="1:6" ht="15.75">
      <c r="A298" s="50" t="s">
        <v>39</v>
      </c>
      <c r="B298" s="49"/>
      <c r="C298" s="49"/>
      <c r="D298" s="49"/>
      <c r="E298" s="49"/>
      <c r="F298" s="48"/>
    </row>
    <row r="299" spans="1:6" ht="25.5">
      <c r="A299" s="47" t="s">
        <v>38</v>
      </c>
      <c r="B299" s="47" t="s">
        <v>32</v>
      </c>
      <c r="C299" s="47" t="s">
        <v>37</v>
      </c>
      <c r="D299" s="47" t="s">
        <v>36</v>
      </c>
      <c r="E299" s="46" t="s">
        <v>35</v>
      </c>
      <c r="F299" s="45" t="s">
        <v>34</v>
      </c>
    </row>
    <row r="300" spans="1:6">
      <c r="A300" s="44" t="s">
        <v>33</v>
      </c>
      <c r="B300" s="43" t="s">
        <v>32</v>
      </c>
      <c r="C300" s="42">
        <v>1</v>
      </c>
      <c r="D300" s="41">
        <f>E295</f>
        <v>0</v>
      </c>
      <c r="E300" s="41">
        <f>D300</f>
        <v>0</v>
      </c>
      <c r="F300" s="33"/>
    </row>
    <row r="301" spans="1:6">
      <c r="A301" s="40" t="s">
        <v>31</v>
      </c>
      <c r="B301" s="39" t="s">
        <v>30</v>
      </c>
      <c r="C301" s="38">
        <v>0.06</v>
      </c>
      <c r="D301" s="37">
        <f>(D300*C301)</f>
        <v>0</v>
      </c>
      <c r="E301" s="36">
        <f>D301</f>
        <v>0</v>
      </c>
      <c r="F301" s="33"/>
    </row>
    <row r="302" spans="1:6">
      <c r="A302" s="35" t="s">
        <v>29</v>
      </c>
      <c r="B302" s="35"/>
      <c r="C302" s="35"/>
      <c r="D302" s="35"/>
      <c r="E302" s="35"/>
      <c r="F302" s="34">
        <f>E301</f>
        <v>0</v>
      </c>
    </row>
    <row r="303" spans="1:6">
      <c r="A303" s="33" t="s">
        <v>28</v>
      </c>
      <c r="B303" s="32"/>
      <c r="C303" s="32"/>
      <c r="D303" s="32"/>
      <c r="E303" s="32"/>
      <c r="F303" s="32"/>
    </row>
    <row r="304" spans="1:6">
      <c r="A304" s="429" t="s">
        <v>27</v>
      </c>
      <c r="B304" s="430"/>
      <c r="C304" s="430"/>
      <c r="D304" s="430"/>
      <c r="E304" s="431"/>
      <c r="F304" s="25">
        <f>E295</f>
        <v>0</v>
      </c>
    </row>
    <row r="305" spans="1:8">
      <c r="A305" s="441" t="s">
        <v>26</v>
      </c>
      <c r="B305" s="442"/>
      <c r="C305" s="442"/>
      <c r="D305" s="442"/>
      <c r="E305" s="443"/>
      <c r="F305" s="31">
        <f>F238-F243</f>
        <v>0</v>
      </c>
    </row>
    <row r="306" spans="1:8">
      <c r="A306" s="429" t="s">
        <v>25</v>
      </c>
      <c r="B306" s="430"/>
      <c r="C306" s="430"/>
      <c r="D306" s="430"/>
      <c r="E306" s="431"/>
      <c r="F306" s="25">
        <f>F304-F305</f>
        <v>0</v>
      </c>
    </row>
    <row r="307" spans="1:8">
      <c r="A307" s="429" t="s">
        <v>24</v>
      </c>
      <c r="B307" s="430"/>
      <c r="C307" s="430"/>
      <c r="D307" s="430"/>
      <c r="E307" s="431"/>
      <c r="F307" s="25">
        <f>F302</f>
        <v>0</v>
      </c>
    </row>
    <row r="308" spans="1:8">
      <c r="A308" s="432" t="s">
        <v>23</v>
      </c>
      <c r="B308" s="432"/>
      <c r="C308" s="432"/>
      <c r="D308" s="432"/>
      <c r="E308" s="432"/>
      <c r="F308" s="29">
        <f>F306+F307</f>
        <v>0</v>
      </c>
    </row>
    <row r="309" spans="1:8">
      <c r="A309" s="343"/>
      <c r="B309" s="344"/>
      <c r="C309" s="344"/>
      <c r="D309" s="344"/>
      <c r="E309" s="344"/>
      <c r="F309" s="345"/>
    </row>
    <row r="310" spans="1:8" ht="18">
      <c r="A310" s="436" t="s">
        <v>22</v>
      </c>
      <c r="B310" s="436"/>
      <c r="C310" s="436"/>
      <c r="D310" s="436"/>
      <c r="E310" s="436"/>
      <c r="F310" s="436"/>
    </row>
    <row r="311" spans="1:8">
      <c r="A311" s="28" t="s">
        <v>21</v>
      </c>
      <c r="B311" s="28" t="s">
        <v>20</v>
      </c>
      <c r="C311" s="437"/>
      <c r="D311" s="437"/>
      <c r="E311" s="437"/>
      <c r="F311" s="437"/>
      <c r="G311" s="2"/>
    </row>
    <row r="312" spans="1:8">
      <c r="A312" s="27" t="s">
        <v>19</v>
      </c>
      <c r="B312" s="25">
        <f>E224+E113</f>
        <v>0</v>
      </c>
      <c r="C312" s="437"/>
      <c r="D312" s="437"/>
      <c r="E312" s="437"/>
      <c r="F312" s="437"/>
      <c r="G312" s="2"/>
    </row>
    <row r="313" spans="1:8" ht="45" customHeight="1">
      <c r="A313" s="26" t="s">
        <v>18</v>
      </c>
      <c r="B313" s="25">
        <f>F308</f>
        <v>0</v>
      </c>
      <c r="C313" s="2"/>
      <c r="D313" s="2"/>
      <c r="E313" s="2"/>
      <c r="F313" s="2"/>
      <c r="G313" s="2"/>
    </row>
    <row r="314" spans="1:8" ht="15.75">
      <c r="A314" s="24" t="s">
        <v>17</v>
      </c>
      <c r="B314" s="23">
        <f>SUM(B312:B313)</f>
        <v>0</v>
      </c>
      <c r="C314" s="2"/>
      <c r="D314" s="2"/>
      <c r="E314" s="2"/>
      <c r="F314" s="2"/>
      <c r="G314" s="2"/>
    </row>
    <row r="315" spans="1:8">
      <c r="A315" s="22"/>
      <c r="B315" s="22"/>
      <c r="C315" s="2"/>
      <c r="D315" s="2"/>
      <c r="E315" s="2"/>
      <c r="F315" s="2"/>
      <c r="G315" s="2"/>
    </row>
    <row r="316" spans="1:8">
      <c r="A316" s="389"/>
      <c r="B316" s="391"/>
      <c r="C316" s="2"/>
      <c r="D316" s="2"/>
      <c r="E316" s="2"/>
      <c r="F316" s="2"/>
      <c r="G316" s="2"/>
    </row>
    <row r="317" spans="1:8" ht="18">
      <c r="A317" s="21" t="s">
        <v>16</v>
      </c>
      <c r="B317" s="3"/>
      <c r="C317" s="20"/>
      <c r="D317" s="2"/>
      <c r="E317" s="2"/>
      <c r="F317" s="2"/>
      <c r="G317" s="2"/>
    </row>
    <row r="318" spans="1:8" ht="51">
      <c r="A318" s="19" t="s">
        <v>15</v>
      </c>
      <c r="B318" s="18" t="s">
        <v>14</v>
      </c>
      <c r="C318" s="17" t="s">
        <v>13</v>
      </c>
      <c r="D318" s="2"/>
      <c r="E318" s="2"/>
      <c r="F318" s="2"/>
      <c r="G318" s="2"/>
      <c r="H318" s="2"/>
    </row>
    <row r="319" spans="1:8">
      <c r="A319" s="10" t="s">
        <v>12</v>
      </c>
      <c r="B319" s="16">
        <v>0</v>
      </c>
      <c r="C319" s="11"/>
    </row>
    <row r="320" spans="1:8">
      <c r="A320" s="10" t="s">
        <v>11</v>
      </c>
      <c r="B320" s="15">
        <v>0</v>
      </c>
      <c r="C320" s="11"/>
      <c r="D320" s="2"/>
      <c r="E320" s="2"/>
      <c r="F320" s="2"/>
      <c r="G320" s="2"/>
      <c r="H320" s="2"/>
    </row>
    <row r="321" spans="1:8">
      <c r="A321" s="10" t="s">
        <v>10</v>
      </c>
      <c r="B321" s="16">
        <v>0</v>
      </c>
      <c r="C321" s="11"/>
    </row>
    <row r="322" spans="1:8">
      <c r="A322" s="10" t="s">
        <v>9</v>
      </c>
      <c r="B322" s="8">
        <v>0</v>
      </c>
      <c r="C322" s="11"/>
      <c r="D322" s="2"/>
      <c r="E322" s="2"/>
      <c r="F322" s="2"/>
      <c r="G322" s="2"/>
      <c r="H322" s="2"/>
    </row>
    <row r="323" spans="1:8">
      <c r="A323" s="10" t="s">
        <v>8</v>
      </c>
      <c r="B323" s="13">
        <v>0</v>
      </c>
      <c r="C323" s="11"/>
      <c r="D323" s="2"/>
      <c r="E323" s="2"/>
      <c r="F323" s="2"/>
      <c r="G323" s="2"/>
      <c r="H323" s="2"/>
    </row>
    <row r="324" spans="1:8">
      <c r="A324" s="10" t="s">
        <v>7</v>
      </c>
      <c r="B324" s="15">
        <v>0</v>
      </c>
      <c r="C324" s="11"/>
      <c r="D324" s="2"/>
      <c r="E324" s="2"/>
      <c r="F324" s="2"/>
      <c r="G324" s="2"/>
      <c r="H324" s="2"/>
    </row>
    <row r="325" spans="1:8">
      <c r="A325" s="10" t="s">
        <v>6</v>
      </c>
      <c r="B325" s="13">
        <v>0</v>
      </c>
      <c r="C325" s="14"/>
      <c r="D325" s="2"/>
      <c r="E325" s="2"/>
      <c r="F325" s="2"/>
      <c r="G325" s="2"/>
      <c r="H325" s="2"/>
    </row>
    <row r="326" spans="1:8">
      <c r="A326" s="10" t="s">
        <v>5</v>
      </c>
      <c r="B326" s="13">
        <v>0</v>
      </c>
      <c r="C326" s="11"/>
      <c r="D326" s="2"/>
      <c r="E326" s="2"/>
      <c r="F326" s="2"/>
      <c r="G326" s="2"/>
      <c r="H326" s="2"/>
    </row>
    <row r="327" spans="1:8">
      <c r="A327" s="10" t="s">
        <v>4</v>
      </c>
      <c r="B327" s="12"/>
      <c r="C327" s="11"/>
      <c r="D327" s="2"/>
      <c r="E327" s="2"/>
      <c r="F327" s="2"/>
      <c r="G327" s="2"/>
      <c r="H327" s="2"/>
    </row>
    <row r="328" spans="1:8">
      <c r="A328" s="10" t="s">
        <v>3</v>
      </c>
      <c r="B328" s="12"/>
      <c r="C328" s="11"/>
      <c r="D328" s="2"/>
      <c r="E328" s="2"/>
      <c r="F328" s="2"/>
      <c r="G328" s="2"/>
      <c r="H328" s="2"/>
    </row>
    <row r="329" spans="1:8" ht="15">
      <c r="A329" s="10" t="s">
        <v>2</v>
      </c>
      <c r="B329" s="9">
        <f>((1+B319+B320)*(1+B321)*(1+B322)/(1-(B323+B324+B325+B326+B327))-1)</f>
        <v>0</v>
      </c>
      <c r="C329" s="8"/>
      <c r="D329" s="2"/>
      <c r="E329" s="2"/>
      <c r="F329" s="2"/>
      <c r="G329" s="2"/>
      <c r="H329" s="2"/>
    </row>
    <row r="330" spans="1:8">
      <c r="A330" s="7" t="s">
        <v>1</v>
      </c>
      <c r="B330" s="6">
        <f>B314*B329</f>
        <v>0</v>
      </c>
      <c r="C330" s="5"/>
      <c r="D330" s="2"/>
      <c r="E330" s="2"/>
      <c r="F330" s="2"/>
      <c r="G330" s="2"/>
      <c r="H330" s="2"/>
    </row>
    <row r="331" spans="1:8" ht="38.25">
      <c r="A331" s="4" t="s">
        <v>0</v>
      </c>
      <c r="B331" s="3"/>
      <c r="C331" s="3"/>
      <c r="D331" s="2"/>
      <c r="E331" s="2"/>
      <c r="F331" s="2"/>
      <c r="G331" s="2"/>
      <c r="H331" s="2"/>
    </row>
    <row r="332" spans="1:8">
      <c r="D332" s="2"/>
      <c r="E332" s="2"/>
      <c r="F332" s="2"/>
      <c r="G332" s="2"/>
      <c r="H332" s="2"/>
    </row>
    <row r="333" spans="1:8">
      <c r="D333" s="2"/>
      <c r="E333" s="2"/>
      <c r="F333" s="2"/>
      <c r="G333" s="2"/>
      <c r="H333" s="2"/>
    </row>
    <row r="334" spans="1:8">
      <c r="D334" s="2"/>
      <c r="E334" s="2"/>
      <c r="F334" s="2"/>
      <c r="G334" s="2"/>
      <c r="H334" s="2"/>
    </row>
    <row r="335" spans="1:8">
      <c r="D335" s="2"/>
      <c r="E335" s="2"/>
      <c r="F335" s="2"/>
      <c r="G335" s="2"/>
      <c r="H335" s="2"/>
    </row>
    <row r="336" spans="1:8">
      <c r="D336" s="2"/>
      <c r="E336" s="2"/>
      <c r="F336" s="2"/>
      <c r="G336" s="2"/>
      <c r="H336" s="2"/>
    </row>
    <row r="337" spans="4:8">
      <c r="D337" s="2"/>
      <c r="E337" s="2"/>
      <c r="F337" s="2"/>
      <c r="G337" s="2"/>
      <c r="H337" s="2"/>
    </row>
  </sheetData>
  <mergeCells count="115">
    <mergeCell ref="A316:B316"/>
    <mergeCell ref="A309:F309"/>
    <mergeCell ref="A304:E304"/>
    <mergeCell ref="A305:E305"/>
    <mergeCell ref="A306:E306"/>
    <mergeCell ref="A272:F272"/>
    <mergeCell ref="A307:E307"/>
    <mergeCell ref="A308:E308"/>
    <mergeCell ref="A292:E293"/>
    <mergeCell ref="F292:F293"/>
    <mergeCell ref="A295:D295"/>
    <mergeCell ref="E295:F295"/>
    <mergeCell ref="A283:E284"/>
    <mergeCell ref="A310:F310"/>
    <mergeCell ref="C311:F312"/>
    <mergeCell ref="F283:F284"/>
    <mergeCell ref="A286:F286"/>
    <mergeCell ref="F288:F290"/>
    <mergeCell ref="A278:F278"/>
    <mergeCell ref="A279:F279"/>
    <mergeCell ref="A282:E282"/>
    <mergeCell ref="A275:E275"/>
    <mergeCell ref="A276:E277"/>
    <mergeCell ref="F276:F277"/>
    <mergeCell ref="A108:D108"/>
    <mergeCell ref="A111:D111"/>
    <mergeCell ref="E111:F111"/>
    <mergeCell ref="A110:F110"/>
    <mergeCell ref="A122:F122"/>
    <mergeCell ref="A133:F133"/>
    <mergeCell ref="A140:F140"/>
    <mergeCell ref="A48:F48"/>
    <mergeCell ref="A66:F66"/>
    <mergeCell ref="A65:C65"/>
    <mergeCell ref="A82:F82"/>
    <mergeCell ref="A100:F100"/>
    <mergeCell ref="A92:C92"/>
    <mergeCell ref="A98:C98"/>
    <mergeCell ref="A61:F61"/>
    <mergeCell ref="A188:F188"/>
    <mergeCell ref="A173:F173"/>
    <mergeCell ref="A181:C181"/>
    <mergeCell ref="A223:D223"/>
    <mergeCell ref="E223:F223"/>
    <mergeCell ref="A177:C177"/>
    <mergeCell ref="A205:C205"/>
    <mergeCell ref="F208:F219"/>
    <mergeCell ref="A178:F178"/>
    <mergeCell ref="A198:C198"/>
    <mergeCell ref="A204:C204"/>
    <mergeCell ref="A182:F182"/>
    <mergeCell ref="A187:C187"/>
    <mergeCell ref="A116:F116"/>
    <mergeCell ref="A121:F121"/>
    <mergeCell ref="E112:F112"/>
    <mergeCell ref="A112:D112"/>
    <mergeCell ref="A172:F172"/>
    <mergeCell ref="A113:D113"/>
    <mergeCell ref="E113:F113"/>
    <mergeCell ref="A115:F115"/>
    <mergeCell ref="A168:F168"/>
    <mergeCell ref="A171:C171"/>
    <mergeCell ref="A145:F145"/>
    <mergeCell ref="A154:F154"/>
    <mergeCell ref="A165:F165"/>
    <mergeCell ref="A167:F167"/>
    <mergeCell ref="F102:F107"/>
    <mergeCell ref="A62:F62"/>
    <mergeCell ref="A59:F59"/>
    <mergeCell ref="A72:F72"/>
    <mergeCell ref="A75:C75"/>
    <mergeCell ref="A71:C71"/>
    <mergeCell ref="A1:F1"/>
    <mergeCell ref="C2:F8"/>
    <mergeCell ref="A9:F9"/>
    <mergeCell ref="A34:F34"/>
    <mergeCell ref="A16:F16"/>
    <mergeCell ref="A27:F27"/>
    <mergeCell ref="A15:F15"/>
    <mergeCell ref="A10:F10"/>
    <mergeCell ref="A99:C99"/>
    <mergeCell ref="A76:F76"/>
    <mergeCell ref="A81:C81"/>
    <mergeCell ref="A39:F39"/>
    <mergeCell ref="E224:F224"/>
    <mergeCell ref="A227:F227"/>
    <mergeCell ref="F268:F269"/>
    <mergeCell ref="A268:E269"/>
    <mergeCell ref="A206:F206"/>
    <mergeCell ref="A219:D219"/>
    <mergeCell ref="A222:D222"/>
    <mergeCell ref="E222:F222"/>
    <mergeCell ref="A221:F221"/>
    <mergeCell ref="A225:F225"/>
    <mergeCell ref="A224:D224"/>
    <mergeCell ref="A226:F226"/>
    <mergeCell ref="A271:F271"/>
    <mergeCell ref="A270:F270"/>
    <mergeCell ref="F246:F250"/>
    <mergeCell ref="A228:F230"/>
    <mergeCell ref="A238:E238"/>
    <mergeCell ref="A239:F239"/>
    <mergeCell ref="F233:F237"/>
    <mergeCell ref="A231:F231"/>
    <mergeCell ref="F255:F256"/>
    <mergeCell ref="F241:F242"/>
    <mergeCell ref="A243:E243"/>
    <mergeCell ref="A257:E257"/>
    <mergeCell ref="A260:E260"/>
    <mergeCell ref="A266:E266"/>
    <mergeCell ref="A263:E263"/>
    <mergeCell ref="A267:E267"/>
    <mergeCell ref="A244:F244"/>
    <mergeCell ref="A252:F252"/>
    <mergeCell ref="A253:F253"/>
  </mergeCells>
  <pageMargins left="0.7" right="0.7" top="0.75" bottom="0.75" header="0.3" footer="0.3"/>
  <pageSetup paperSize="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CUSTOS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2023-01-26T17:43:05Z</dcterms:modified>
</cp:coreProperties>
</file>